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EBITI ART 33 COMMA 1 D.LGS 33_2013\ANNO 2026\DEBITI ART 33 COMMA 1 D.LGS 33_2013 - 1^ TRIM 2026\"/>
    </mc:Choice>
  </mc:AlternateContent>
  <xr:revisionPtr revIDLastSave="0" documentId="13_ncr:1_{76D8748A-37A3-475F-AD79-B91EF83654DA}" xr6:coauthVersionLast="36" xr6:coauthVersionMax="36" xr10:uidLastSave="{00000000-0000-0000-0000-000000000000}"/>
  <bookViews>
    <workbookView xWindow="32760" yWindow="32760" windowWidth="28650" windowHeight="9690" firstSheet="6" activeTab="6" xr2:uid="{00000000-000D-0000-FFFF-FFFF00000000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_FilterDatabase" localSheetId="6" hidden="1">Debiti!#REF!</definedName>
    <definedName name="_xlnm.Print_Area" localSheetId="6">Debiti!$A$1:$AC$180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91029"/>
</workbook>
</file>

<file path=xl/calcChain.xml><?xml version="1.0" encoding="utf-8"?>
<calcChain xmlns="http://schemas.openxmlformats.org/spreadsheetml/2006/main">
  <c r="H121" i="7" l="1"/>
  <c r="C9" i="6" l="1"/>
  <c r="G9" i="6" s="1"/>
  <c r="C10" i="6"/>
  <c r="C11" i="6"/>
  <c r="G11" i="6"/>
  <c r="C13" i="6"/>
  <c r="G13" i="6"/>
  <c r="G15" i="6"/>
  <c r="L15" i="6" s="1"/>
  <c r="J48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104" i="7"/>
  <c r="J118" i="7"/>
  <c r="J47" i="7"/>
  <c r="J87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9" i="7"/>
  <c r="J102" i="7"/>
  <c r="J103" i="7"/>
  <c r="J46" i="7"/>
  <c r="J98" i="7"/>
  <c r="J97" i="7"/>
  <c r="J10" i="7"/>
  <c r="J88" i="7"/>
  <c r="J89" i="7"/>
  <c r="J90" i="7"/>
  <c r="J91" i="7"/>
  <c r="J92" i="7"/>
  <c r="J93" i="7"/>
  <c r="J94" i="7"/>
  <c r="J95" i="7"/>
  <c r="J96" i="7"/>
  <c r="J99" i="7"/>
  <c r="J100" i="7"/>
  <c r="J101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G121" i="7"/>
  <c r="G5" i="7" s="1"/>
  <c r="AD121" i="7"/>
  <c r="G6" i="7" s="1"/>
  <c r="C7" i="6" s="1"/>
  <c r="L13" i="6" s="1"/>
  <c r="E5" i="6" s="1"/>
  <c r="H8" i="8"/>
  <c r="J121" i="7" l="1"/>
</calcChain>
</file>

<file path=xl/sharedStrings.xml><?xml version="1.0" encoding="utf-8"?>
<sst xmlns="http://schemas.openxmlformats.org/spreadsheetml/2006/main" count="2230" uniqueCount="388">
  <si>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</si>
  <si>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</si>
  <si>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</si>
  <si>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</si>
  <si>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</si>
  <si>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</si>
  <si>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</si>
  <si>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</si>
  <si>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</si>
  <si>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</si>
  <si>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</si>
  <si>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</si>
  <si>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</si>
  <si>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</si>
  <si>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</si>
  <si>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</si>
  <si>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</si>
  <si>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</si>
  <si>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</si>
  <si>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</si>
  <si>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</si>
  <si>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</si>
  <si>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</si>
  <si>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</si>
  <si>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</si>
  <si>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</si>
  <si>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</si>
  <si>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</si>
  <si>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</si>
  <si>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</si>
  <si>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</si>
  <si>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</si>
  <si>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</si>
  <si>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</si>
  <si>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</si>
  <si>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</si>
  <si>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</si>
  <si>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</si>
  <si>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</si>
  <si>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</si>
  <si>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</si>
  <si>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</si>
  <si>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</si>
  <si>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</si>
  <si>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</si>
  <si>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</si>
  <si>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</si>
  <si>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</si>
  <si>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</si>
  <si>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</si>
  <si>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</si>
  <si>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</si>
  <si>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</si>
  <si>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</si>
  <si>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</si>
  <si>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</si>
  <si>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</si>
  <si>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</si>
  <si>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</si>
  <si>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</si>
  <si>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</si>
  <si>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</si>
  <si>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</si>
  <si>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</si>
  <si>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</si>
  <si>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</si>
  <si>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</si>
  <si>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</si>
  <si>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</si>
  <si>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</si>
  <si>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</si>
  <si>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</si>
  <si>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31/03/2026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</si>
  <si>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</si>
  <si>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</si>
  <si>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</si>
  <si>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</si>
  <si>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</si>
  <si>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</si>
  <si>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</si>
  <si>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</si>
  <si>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</si>
  <si>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</si>
  <si>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</si>
  <si>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</si>
  <si>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</si>
  <si>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</si>
  <si>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</si>
  <si>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</si>
  <si>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</si>
  <si>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</si>
  <si>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</si>
  <si>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</si>
  <si>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</si>
  <si>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</si>
  <si>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</si>
  <si>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</si>
  <si>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</si>
  <si>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</si>
  <si>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</si>
  <si>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</si>
  <si>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</si>
  <si>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</si>
  <si>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</si>
  <si>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</si>
  <si>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</si>
  <si>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</si>
  <si>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</si>
  <si>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</si>
  <si>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</si>
  <si>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</si>
  <si>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</si>
  <si>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</si>
  <si>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</si>
  <si>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</si>
  <si>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</si>
  <si>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</si>
  <si>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</si>
  <si>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Volpiano</t>
  </si>
  <si>
    <t>16/03/2026</t>
  </si>
  <si>
    <t>X00044</t>
  </si>
  <si>
    <t>12/03/2026</t>
  </si>
  <si>
    <t/>
  </si>
  <si>
    <t>SI</t>
  </si>
  <si>
    <t>B588A76633</t>
  </si>
  <si>
    <t>16878195487</t>
  </si>
  <si>
    <t>2026</t>
  </si>
  <si>
    <t>8022</t>
  </si>
  <si>
    <t>13/03/2026</t>
  </si>
  <si>
    <t>CELESIA CARLO</t>
  </si>
  <si>
    <t>00971380019</t>
  </si>
  <si>
    <t>CLSCLG50R19H340Y</t>
  </si>
  <si>
    <t>4</t>
  </si>
  <si>
    <t>SETTORE AMBIENTE, LAVORI PUBBLICI, PATRIMONIO E MANUTENZIONI</t>
  </si>
  <si>
    <t>12/04/2026</t>
  </si>
  <si>
    <t>FT000115</t>
  </si>
  <si>
    <t>28/02/2026</t>
  </si>
  <si>
    <t>B6EB9B608A</t>
  </si>
  <si>
    <t>7480</t>
  </si>
  <si>
    <t>09/03/2026</t>
  </si>
  <si>
    <t>COMAT SPA</t>
  </si>
  <si>
    <t>00506000017</t>
  </si>
  <si>
    <t>1010303</t>
  </si>
  <si>
    <t>01/04/2026</t>
  </si>
  <si>
    <t>08/04/2026</t>
  </si>
  <si>
    <t>1100403</t>
  </si>
  <si>
    <t>1010203</t>
  </si>
  <si>
    <t>1010603</t>
  </si>
  <si>
    <t>1050103</t>
  </si>
  <si>
    <t>1060203</t>
  </si>
  <si>
    <t>1040103</t>
  </si>
  <si>
    <t>1040203</t>
  </si>
  <si>
    <t>1050203</t>
  </si>
  <si>
    <t>1040303</t>
  </si>
  <si>
    <t>1090203</t>
  </si>
  <si>
    <t>1010102</t>
  </si>
  <si>
    <t>1010503</t>
  </si>
  <si>
    <t>1060202</t>
  </si>
  <si>
    <t>FT000141</t>
  </si>
  <si>
    <t>7524</t>
  </si>
  <si>
    <t>02/04/2026</t>
  </si>
  <si>
    <t>19/03/2026</t>
  </si>
  <si>
    <t>FT000158</t>
  </si>
  <si>
    <t>BA62F5A40A</t>
  </si>
  <si>
    <t>7634</t>
  </si>
  <si>
    <t>10/03/2026</t>
  </si>
  <si>
    <t>09/04/2026</t>
  </si>
  <si>
    <t>26/03/2026</t>
  </si>
  <si>
    <t>FT000114</t>
  </si>
  <si>
    <t>NO</t>
  </si>
  <si>
    <t>8619</t>
  </si>
  <si>
    <t>18/03/2026</t>
  </si>
  <si>
    <t>17/04/2026</t>
  </si>
  <si>
    <t>1100103</t>
  </si>
  <si>
    <t>FT000140</t>
  </si>
  <si>
    <t>8618</t>
  </si>
  <si>
    <t>06/03/2026</t>
  </si>
  <si>
    <t>000890/E1</t>
  </si>
  <si>
    <t>FATTURA VENDITE SPLIT PAYMENT</t>
  </si>
  <si>
    <t>8201499B12</t>
  </si>
  <si>
    <t>16777434678</t>
  </si>
  <si>
    <t>6836</t>
  </si>
  <si>
    <t>03/03/2026</t>
  </si>
  <si>
    <t>COOPERATIVA ANIMAZIONE VALDOCCO</t>
  </si>
  <si>
    <t>03747970014</t>
  </si>
  <si>
    <t>6</t>
  </si>
  <si>
    <t>SETTORE  SOCIO ASSISTENZIALE EDUCATIVO CULTURALE</t>
  </si>
  <si>
    <t>30/03/2026</t>
  </si>
  <si>
    <t>02/05/2026</t>
  </si>
  <si>
    <t>001244/E1</t>
  </si>
  <si>
    <t>16899375002</t>
  </si>
  <si>
    <t>8385</t>
  </si>
  <si>
    <t>15/05/2026</t>
  </si>
  <si>
    <t>2PA</t>
  </si>
  <si>
    <t>Decisione a contrarre per l incarico professionale per il coordinamento della sicurezza in fase di esecuzione per i Lavori di manutenzione servizi igienici scuola media D. Alighieri via Sottoripa 3 CUP J72B25001100004 CIG B86EA868FD [Ex.Imp. 2025/1089] (Somma Impegnate nell'Esercizio 2026)</t>
  </si>
  <si>
    <t>B86EA868FD</t>
  </si>
  <si>
    <t>16865522168</t>
  </si>
  <si>
    <t>7803</t>
  </si>
  <si>
    <t>DASSETTO DIEGO</t>
  </si>
  <si>
    <t>09915850011</t>
  </si>
  <si>
    <t>DSSDGI80L15C133I</t>
  </si>
  <si>
    <t>2040301</t>
  </si>
  <si>
    <t>11/04/2026</t>
  </si>
  <si>
    <t>27/03/2026</t>
  </si>
  <si>
    <t>173</t>
  </si>
  <si>
    <t>B5EABADB33</t>
  </si>
  <si>
    <t>16927587407</t>
  </si>
  <si>
    <t>8852</t>
  </si>
  <si>
    <t>20/03/2026</t>
  </si>
  <si>
    <t>DEPAC SOCIETA COOPERATIVA SOCIALE A.R.L.</t>
  </si>
  <si>
    <t>03533220129</t>
  </si>
  <si>
    <t>1100503</t>
  </si>
  <si>
    <t>19/04/2026</t>
  </si>
  <si>
    <t>V0626-01114</t>
  </si>
  <si>
    <t>9704060BA2</t>
  </si>
  <si>
    <t>16849133223</t>
  </si>
  <si>
    <t>7638</t>
  </si>
  <si>
    <t>EURORISTORAZIONE S.R.L.</t>
  </si>
  <si>
    <t>01998810244</t>
  </si>
  <si>
    <t>09/05/2026</t>
  </si>
  <si>
    <t>V0626-01116</t>
  </si>
  <si>
    <t>16849120058</t>
  </si>
  <si>
    <t>7652</t>
  </si>
  <si>
    <t>1010107</t>
  </si>
  <si>
    <t>V0626-01117</t>
  </si>
  <si>
    <t>16849098333</t>
  </si>
  <si>
    <t>7642</t>
  </si>
  <si>
    <t>V0626-01118</t>
  </si>
  <si>
    <t>16849101964</t>
  </si>
  <si>
    <t>7654</t>
  </si>
  <si>
    <t>V0626-01119</t>
  </si>
  <si>
    <t>16849100583</t>
  </si>
  <si>
    <t>7658</t>
  </si>
  <si>
    <t>V0626-01120</t>
  </si>
  <si>
    <t>16849118950</t>
  </si>
  <si>
    <t>7651</t>
  </si>
  <si>
    <t>V0626-01121</t>
  </si>
  <si>
    <t>16849102520</t>
  </si>
  <si>
    <t>7636</t>
  </si>
  <si>
    <t>V0626-01122</t>
  </si>
  <si>
    <t>16849104340</t>
  </si>
  <si>
    <t>7647</t>
  </si>
  <si>
    <t>V0626-01123</t>
  </si>
  <si>
    <t>16849103028</t>
  </si>
  <si>
    <t>7639</t>
  </si>
  <si>
    <t>V0626-01124</t>
  </si>
  <si>
    <t>16849102224</t>
  </si>
  <si>
    <t>7635</t>
  </si>
  <si>
    <t>V0626-01125</t>
  </si>
  <si>
    <t>16849102819</t>
  </si>
  <si>
    <t>7637</t>
  </si>
  <si>
    <t>V0626-01126</t>
  </si>
  <si>
    <t>16849098556</t>
  </si>
  <si>
    <t>7653</t>
  </si>
  <si>
    <t>1040503</t>
  </si>
  <si>
    <t>V0626-01127</t>
  </si>
  <si>
    <t>16849099100</t>
  </si>
  <si>
    <t>7659</t>
  </si>
  <si>
    <t>V0626-01115</t>
  </si>
  <si>
    <t>16905151005</t>
  </si>
  <si>
    <t>8470</t>
  </si>
  <si>
    <t>17/03/2026</t>
  </si>
  <si>
    <t>16/05/2026</t>
  </si>
  <si>
    <t>68/PA</t>
  </si>
  <si>
    <t>25/03/2026</t>
  </si>
  <si>
    <t>Fattura PA differita (TD24) del 25/03/2026 N.ro 68/PA</t>
  </si>
  <si>
    <t>B9B1536B6B</t>
  </si>
  <si>
    <t>9308</t>
  </si>
  <si>
    <t>LA ROCHELLE S.R.L.</t>
  </si>
  <si>
    <t>12885200019</t>
  </si>
  <si>
    <t>5</t>
  </si>
  <si>
    <t>SETTORE POLIZIA  LOCALE</t>
  </si>
  <si>
    <t>1030102</t>
  </si>
  <si>
    <t>24/04/2026</t>
  </si>
  <si>
    <t>918/E</t>
  </si>
  <si>
    <t>26/02/2026</t>
  </si>
  <si>
    <t>Servizio Triennale Di Manutenzione per Sistema di VideoSorveglianza Mobile</t>
  </si>
  <si>
    <t>B973D48486</t>
  </si>
  <si>
    <t>16845696069</t>
  </si>
  <si>
    <t>7575</t>
  </si>
  <si>
    <t>NIVI S.p.a.</t>
  </si>
  <si>
    <t>04105740486</t>
  </si>
  <si>
    <t>1090603</t>
  </si>
  <si>
    <t>31/FCS</t>
  </si>
  <si>
    <t>21/03/2026</t>
  </si>
  <si>
    <t>FATT.SP ART.17/TER DPR 633/72 ** CONTRIBUTO AMBIENTALE CONAI ASSOLTO OVE DOVUTO **</t>
  </si>
  <si>
    <t>B68122B1A8</t>
  </si>
  <si>
    <t>16939432882</t>
  </si>
  <si>
    <t>9120</t>
  </si>
  <si>
    <t>23/03/2026</t>
  </si>
  <si>
    <t>NUOVA TOPOLIN S.R.L.</t>
  </si>
  <si>
    <t>06410710013</t>
  </si>
  <si>
    <t>22/04/2026</t>
  </si>
  <si>
    <t>12</t>
  </si>
  <si>
    <t>22/03/2026</t>
  </si>
  <si>
    <t>Realizzazione nuovi loculi cimiteriali anno 2025 (edificio R) . Servizio di redazione del PFTE, progettazione esecutiva, nonché per il coordinamento sicurezza in fase di progettazione ed esecuzione, la direzione dei lavori, contabilita e redazione del certificato di regolare esecuzione. CIG_B77822F01D. Determina a contrarre e affidamento. [Ex.Imp. 2025/909] (Somma Impegnate nell'Esercizio 2026)</t>
  </si>
  <si>
    <t>B77822F01D</t>
  </si>
  <si>
    <t>16936184964</t>
  </si>
  <si>
    <t>9001</t>
  </si>
  <si>
    <t>PHI-GROUP S.R.L.</t>
  </si>
  <si>
    <t>10856420012</t>
  </si>
  <si>
    <t>2100501</t>
  </si>
  <si>
    <t>21/04/2026</t>
  </si>
  <si>
    <t>000274/26</t>
  </si>
  <si>
    <t>Decisione a contrarre per lavori di ripristino del montacarichi sito in locali ubicati nell edificio scolastico in via Trieste - Volpiano (TO) - Affidamento - CIG: BA0F54C171</t>
  </si>
  <si>
    <t>BA0F54C171</t>
  </si>
  <si>
    <t>16819636496</t>
  </si>
  <si>
    <t>7304</t>
  </si>
  <si>
    <t>S.A.E.T. ASCENSORI DI PIETRANTONIO &amp; C. S.N.C.</t>
  </si>
  <si>
    <t>02598760011</t>
  </si>
  <si>
    <t>05/04/2026</t>
  </si>
  <si>
    <t>000316/26</t>
  </si>
  <si>
    <t>I pagamenti mezzo bonifico e assegno dovranno essere intestati come da ragione sociale in Visura Camerale "S.A.E.T. SOCIETA' ASSISTENZA ELEVATORI TORINO S.N.C DI PIETRANTONIO &amp; C."</t>
  </si>
  <si>
    <t>BA4816650D</t>
  </si>
  <si>
    <t>8942</t>
  </si>
  <si>
    <t>1080103</t>
  </si>
  <si>
    <t>159/X</t>
  </si>
  <si>
    <t>DETERMINA 832 DEL 31/05/2025 - CIG B718F930E1 - SPESE DI TRAINO E CUSTODIA DEL VEICOLO FIAT PUNTO - CK073ER</t>
  </si>
  <si>
    <t>B718F930E1</t>
  </si>
  <si>
    <t>16947339885</t>
  </si>
  <si>
    <t>9272</t>
  </si>
  <si>
    <t>24/03/2026</t>
  </si>
  <si>
    <t>SAGI 2006 S.R.L.</t>
  </si>
  <si>
    <t>10067950013</t>
  </si>
  <si>
    <t>23/04/2026</t>
  </si>
  <si>
    <t>43/FE/2026</t>
  </si>
  <si>
    <t>Comune di Volpiano/Hera Comm spa/Italgas  spese per l'organismo di mediazione  cig B7EBE19F8A</t>
  </si>
  <si>
    <t>B7EBE19F8A</t>
  </si>
  <si>
    <t>9225</t>
  </si>
  <si>
    <t>SCAPARONE AVV.PROF.PAOLO-STUDIO ASSOCIATO</t>
  </si>
  <si>
    <t>08406610017</t>
  </si>
  <si>
    <t>S2026000005956</t>
  </si>
  <si>
    <t>FORNITURA GAS NATURALE</t>
  </si>
  <si>
    <t>B909FB1C4F</t>
  </si>
  <si>
    <t>8152</t>
  </si>
  <si>
    <t>14/03/2026</t>
  </si>
  <si>
    <t>SOCIETA ITALIANA ENERGETICA S.P.A.</t>
  </si>
  <si>
    <t>07732941211</t>
  </si>
  <si>
    <t>13/04/2026</t>
  </si>
  <si>
    <t>1030103</t>
  </si>
  <si>
    <t>S2026000005957</t>
  </si>
  <si>
    <t>8150</t>
  </si>
  <si>
    <t>S2026000005958</t>
  </si>
  <si>
    <t>16887743265</t>
  </si>
  <si>
    <t>8146</t>
  </si>
  <si>
    <t>S2026000005959</t>
  </si>
  <si>
    <t>16887746935</t>
  </si>
  <si>
    <t>8147</t>
  </si>
  <si>
    <t>1090303</t>
  </si>
  <si>
    <t>S2026000005960</t>
  </si>
  <si>
    <t>16887745379</t>
  </si>
  <si>
    <t>8154</t>
  </si>
  <si>
    <t>S2026000005961</t>
  </si>
  <si>
    <t>16887747092</t>
  </si>
  <si>
    <t>8142</t>
  </si>
  <si>
    <t>S2026000005962</t>
  </si>
  <si>
    <t>16887744650</t>
  </si>
  <si>
    <t>8141</t>
  </si>
  <si>
    <t>S2026000005963</t>
  </si>
  <si>
    <t>16887745335</t>
  </si>
  <si>
    <t>8156</t>
  </si>
  <si>
    <t>S2026000005964</t>
  </si>
  <si>
    <t>16887746274</t>
  </si>
  <si>
    <t>8153</t>
  </si>
  <si>
    <t>S2026000005965</t>
  </si>
  <si>
    <t>16887744385</t>
  </si>
  <si>
    <t>8140</t>
  </si>
  <si>
    <t>S2026000005966</t>
  </si>
  <si>
    <t>8149</t>
  </si>
  <si>
    <t>S2026000005967</t>
  </si>
  <si>
    <t>16887747027</t>
  </si>
  <si>
    <t>8151</t>
  </si>
  <si>
    <t>S2026000005968</t>
  </si>
  <si>
    <t>16887745491</t>
  </si>
  <si>
    <t>8145</t>
  </si>
  <si>
    <t>S2026000005969</t>
  </si>
  <si>
    <t>16887745715</t>
  </si>
  <si>
    <t>8148</t>
  </si>
  <si>
    <t>S2026000005970</t>
  </si>
  <si>
    <t>16887743313</t>
  </si>
  <si>
    <t>8144</t>
  </si>
  <si>
    <t>S2026000005971</t>
  </si>
  <si>
    <t>16887746910</t>
  </si>
  <si>
    <t>8143</t>
  </si>
  <si>
    <t>S2026000005972</t>
  </si>
  <si>
    <t>16887745310</t>
  </si>
  <si>
    <t>8155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</si>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</sst>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_-;_-@_-"/>
    <numFmt numFmtId="165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5" fontId="38" fillId="0" borderId="0" applyFont="0" applyFill="0" applyBorder="0" applyAlignment="0" applyProtection="0"/>
    <xf numFmtId="0" fontId="7" fillId="7" borderId="1" applyNumberFormat="0" applyAlignment="0" applyProtection="0"/>
    <xf numFmtId="164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13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4" fontId="1" fillId="30" borderId="21" xfId="0" applyNumberFormat="1" applyFont="1" applyFill="1" applyBorder="1" applyAlignment="1"/>
    <xf numFmtId="1" fontId="1" fillId="30" borderId="21" xfId="0" applyNumberFormat="1" applyFont="1" applyFill="1" applyBorder="1" applyAlignment="1"/>
    <xf numFmtId="1" fontId="1" fillId="30" borderId="14" xfId="0" applyNumberFormat="1" applyFont="1" applyFill="1" applyBorder="1" applyAlignment="1"/>
    <xf numFmtId="14" fontId="20" fillId="0" borderId="0" xfId="32" applyNumberFormat="1" applyFont="1" applyFill="1" applyBorder="1" applyAlignment="1" applyProtection="1">
      <alignment horizontal="center" vertical="center"/>
    </xf>
    <xf numFmtId="14" fontId="0" fillId="0" borderId="21" xfId="0" applyNumberFormat="1" applyBorder="1" applyAlignment="1"/>
    <xf numFmtId="14" fontId="17" fillId="0" borderId="14" xfId="32" applyNumberFormat="1" applyFont="1" applyBorder="1" applyAlignment="1" applyProtection="1">
      <alignment horizontal="center" vertical="center"/>
    </xf>
    <xf numFmtId="14" fontId="2" fillId="0" borderId="0" xfId="32" applyNumberFormat="1" applyBorder="1" applyAlignment="1" applyProtection="1">
      <alignment horizontal="center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49" fontId="21" fillId="25" borderId="14" xfId="37" applyNumberFormat="1" applyFont="1" applyFill="1" applyBorder="1" applyAlignment="1" applyProtection="1">
      <alignment horizontal="center" vertical="center"/>
    </xf>
    <xf numFmtId="14" fontId="21" fillId="25" borderId="14" xfId="32" applyNumberFormat="1" applyFont="1" applyFill="1" applyBorder="1" applyAlignment="1" applyProtection="1">
      <alignment horizontal="center" vertical="center" wrapText="1"/>
    </xf>
    <xf numFmtId="0" fontId="28" fillId="0" borderId="14" xfId="0" applyNumberFormat="1" applyFont="1" applyFill="1" applyBorder="1" applyAlignment="1" applyProtection="1">
      <alignment horizontal="center" vertical="center"/>
    </xf>
    <xf numFmtId="0" fontId="28" fillId="0" borderId="14" xfId="0" applyNumberFormat="1" applyFont="1" applyFill="1" applyBorder="1" applyAlignment="1" applyProtection="1">
      <alignment horizontal="left" vertical="center"/>
    </xf>
    <xf numFmtId="0" fontId="2" fillId="0" borderId="14" xfId="32" applyNumberFormat="1" applyBorder="1" applyAlignment="1" applyProtection="1">
      <alignment horizontal="center" vertical="center"/>
    </xf>
    <xf numFmtId="14" fontId="28" fillId="0" borderId="14" xfId="0" applyNumberFormat="1" applyFont="1" applyFill="1" applyBorder="1" applyAlignment="1" applyProtection="1">
      <alignment horizontal="center" vertical="center"/>
    </xf>
    <xf numFmtId="4" fontId="28" fillId="0" borderId="14" xfId="0" applyNumberFormat="1" applyFont="1" applyFill="1" applyBorder="1" applyAlignment="1" applyProtection="1">
      <alignment horizontal="right" vertical="center"/>
    </xf>
    <xf numFmtId="4" fontId="28" fillId="0" borderId="14" xfId="0" applyNumberFormat="1" applyFont="1" applyFill="1" applyBorder="1" applyAlignment="1" applyProtection="1">
      <alignment horizontal="center" vertical="center"/>
    </xf>
    <xf numFmtId="0" fontId="17" fillId="0" borderId="14" xfId="32" applyNumberFormat="1" applyFont="1" applyBorder="1" applyAlignment="1" applyProtection="1">
      <alignment horizontal="right" vertical="center"/>
    </xf>
    <xf numFmtId="4" fontId="17" fillId="0" borderId="14" xfId="32" applyNumberFormat="1" applyFont="1" applyBorder="1" applyAlignment="1" applyProtection="1">
      <alignment horizontal="righ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00000000-0005-0000-0000-00001B000000}"/>
    <cellStyle name="Input" xfId="29" builtinId="20" customBuiltin="1"/>
    <cellStyle name="Migliaia [0] 2" xfId="30" xr:uid="{00000000-0005-0000-0000-00001D000000}"/>
    <cellStyle name="Neutrale" xfId="31" builtinId="28" customBuiltin="1"/>
    <cellStyle name="Normale" xfId="0" builtinId="0"/>
    <cellStyle name="Normale 2" xfId="32" xr:uid="{00000000-0005-0000-0000-000020000000}"/>
    <cellStyle name="Normale 2 2" xfId="33" xr:uid="{00000000-0005-0000-0000-000021000000}"/>
    <cellStyle name="Normale 3" xfId="34" xr:uid="{00000000-0005-0000-0000-000022000000}"/>
    <cellStyle name="Normale 4" xfId="35" xr:uid="{00000000-0005-0000-0000-000023000000}"/>
    <cellStyle name="Normale 5" xfId="36" xr:uid="{00000000-0005-0000-0000-000024000000}"/>
    <cellStyle name="Normale_Foglio1" xfId="37" xr:uid="{00000000-0005-0000-0000-000025000000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08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10"/>
    </row>
    <row r="2" spans="1:12" s="62" customFormat="1" ht="23.1" customHeight="1" x14ac:dyDescent="0.2">
      <c r="A2" s="211" t="s">
        <v>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3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00000000-0002-0000-0000-000000000000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14" t="s">
        <v>12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6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17" t="s">
        <v>55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6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20" t="s">
        <v>13</v>
      </c>
      <c r="AB4" s="215"/>
      <c r="AC4" s="215"/>
      <c r="AD4" s="215"/>
      <c r="AE4" s="215"/>
      <c r="AF4" s="215"/>
      <c r="AG4" s="221"/>
      <c r="AH4" s="32">
        <v>30</v>
      </c>
    </row>
    <row r="5" spans="1:34" s="15" customFormat="1" ht="23.1" customHeight="1" x14ac:dyDescent="0.2">
      <c r="A5" s="217" t="s">
        <v>14</v>
      </c>
      <c r="B5" s="218"/>
      <c r="C5" s="219"/>
      <c r="D5" s="217" t="s">
        <v>15</v>
      </c>
      <c r="E5" s="218"/>
      <c r="F5" s="218"/>
      <c r="G5" s="218"/>
      <c r="H5" s="219"/>
      <c r="I5" s="217" t="s">
        <v>16</v>
      </c>
      <c r="J5" s="218"/>
      <c r="K5" s="219"/>
      <c r="L5" s="217" t="s">
        <v>1</v>
      </c>
      <c r="M5" s="218"/>
      <c r="N5" s="218"/>
      <c r="O5" s="217" t="s">
        <v>17</v>
      </c>
      <c r="P5" s="219"/>
      <c r="Q5" s="217" t="s">
        <v>18</v>
      </c>
      <c r="R5" s="218"/>
      <c r="S5" s="218"/>
      <c r="T5" s="219"/>
      <c r="U5" s="217" t="s">
        <v>19</v>
      </c>
      <c r="V5" s="218"/>
      <c r="W5" s="218"/>
      <c r="X5" s="58" t="s">
        <v>47</v>
      </c>
      <c r="Y5" s="217" t="s">
        <v>20</v>
      </c>
      <c r="Z5" s="219"/>
      <c r="AA5" s="222" t="s">
        <v>41</v>
      </c>
      <c r="AB5" s="223"/>
      <c r="AC5" s="223"/>
      <c r="AD5" s="223"/>
      <c r="AE5" s="223"/>
      <c r="AF5" s="223"/>
      <c r="AG5" s="223"/>
      <c r="AH5" s="224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00000000-0002-0000-0100-000000000000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08"/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8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11" t="s">
        <v>54</v>
      </c>
      <c r="B3" s="212"/>
      <c r="C3" s="212"/>
      <c r="D3" s="212"/>
      <c r="E3" s="212"/>
      <c r="F3" s="212"/>
      <c r="G3" s="212"/>
      <c r="H3" s="212"/>
      <c r="I3" s="212"/>
      <c r="J3" s="212"/>
      <c r="K3" s="227"/>
      <c r="L3" s="227"/>
      <c r="M3" s="227"/>
      <c r="N3" s="227"/>
      <c r="O3" s="227"/>
      <c r="P3" s="227"/>
      <c r="Q3" s="227"/>
      <c r="R3" s="228"/>
    </row>
    <row r="4" spans="1:18" ht="23.1" customHeight="1" x14ac:dyDescent="0.2">
      <c r="A4" s="211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8"/>
    </row>
    <row r="5" spans="1:18" s="62" customFormat="1" ht="23.1" customHeight="1" x14ac:dyDescent="0.2">
      <c r="A5" s="225"/>
      <c r="B5" s="226"/>
      <c r="C5" s="226"/>
      <c r="D5" s="226"/>
      <c r="E5" s="226"/>
      <c r="F5" s="226"/>
      <c r="G5" s="226"/>
      <c r="H5" s="226"/>
      <c r="I5" s="226"/>
      <c r="J5" s="226"/>
      <c r="K5" s="229" t="s">
        <v>13</v>
      </c>
      <c r="L5" s="230"/>
      <c r="M5" s="230"/>
      <c r="N5" s="230"/>
      <c r="O5" s="230"/>
      <c r="P5" s="230"/>
      <c r="Q5" s="231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00000000-0002-0000-0200-000000000000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 customWidth="1"/>
    <col min="38" max="38" width="19" style="107" customWidth="1"/>
    <col min="39" max="16384" width="9.140625" style="107"/>
  </cols>
  <sheetData>
    <row r="1" spans="1:38" s="90" customFormat="1" ht="23.1" customHeight="1" x14ac:dyDescent="0.2">
      <c r="A1" s="232"/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4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8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22" t="s">
        <v>57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6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39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20"/>
      <c r="AE4" s="237"/>
      <c r="AF4" s="237"/>
      <c r="AG4" s="237"/>
      <c r="AH4" s="238"/>
      <c r="AI4" s="239"/>
    </row>
    <row r="5" spans="1:38" s="90" customFormat="1" ht="23.1" customHeight="1" x14ac:dyDescent="0.2">
      <c r="A5" s="222" t="s">
        <v>14</v>
      </c>
      <c r="B5" s="240"/>
      <c r="C5" s="241"/>
      <c r="D5" s="222" t="s">
        <v>15</v>
      </c>
      <c r="E5" s="240"/>
      <c r="F5" s="240"/>
      <c r="G5" s="240"/>
      <c r="H5" s="240"/>
      <c r="I5" s="240"/>
      <c r="J5" s="240"/>
      <c r="K5" s="241"/>
      <c r="L5" s="222" t="s">
        <v>16</v>
      </c>
      <c r="M5" s="240"/>
      <c r="N5" s="241"/>
      <c r="O5" s="222" t="s">
        <v>1</v>
      </c>
      <c r="P5" s="240"/>
      <c r="Q5" s="240"/>
      <c r="R5" s="222" t="s">
        <v>17</v>
      </c>
      <c r="S5" s="241"/>
      <c r="T5" s="222" t="s">
        <v>18</v>
      </c>
      <c r="U5" s="240"/>
      <c r="V5" s="240"/>
      <c r="W5" s="241"/>
      <c r="X5" s="222" t="s">
        <v>19</v>
      </c>
      <c r="Y5" s="240"/>
      <c r="Z5" s="240"/>
      <c r="AA5" s="103" t="s">
        <v>47</v>
      </c>
      <c r="AB5" s="222" t="s">
        <v>20</v>
      </c>
      <c r="AC5" s="241"/>
      <c r="AD5" s="222" t="s">
        <v>64</v>
      </c>
      <c r="AE5" s="244"/>
      <c r="AF5" s="244"/>
      <c r="AG5" s="244"/>
      <c r="AH5" s="244"/>
      <c r="AI5" s="239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0" t="s">
        <v>66</v>
      </c>
      <c r="H6" s="106" t="s">
        <v>67</v>
      </c>
      <c r="I6" s="141" t="s">
        <v>68</v>
      </c>
      <c r="J6" s="140" t="s">
        <v>69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58</v>
      </c>
      <c r="AE6" s="127" t="s">
        <v>59</v>
      </c>
      <c r="AF6" s="127" t="s">
        <v>61</v>
      </c>
      <c r="AG6" s="128" t="s">
        <v>60</v>
      </c>
      <c r="AH6" s="131" t="s">
        <v>62</v>
      </c>
      <c r="AI6" s="129" t="s">
        <v>65</v>
      </c>
      <c r="AJ6" s="242"/>
      <c r="AK6" s="243"/>
      <c r="AL6" s="243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N8" s="107"/>
      <c r="O8" s="107"/>
      <c r="P8" s="107"/>
      <c r="Q8" s="107"/>
      <c r="S8" s="107"/>
      <c r="AC8" s="107"/>
      <c r="AD8" s="107"/>
      <c r="AE8" s="107"/>
      <c r="AG8" s="118"/>
      <c r="AH8" s="118"/>
    </row>
    <row r="9" spans="1:38" x14ac:dyDescent="0.2">
      <c r="C9" s="107"/>
      <c r="D9" s="107"/>
      <c r="E9" s="107"/>
      <c r="F9" s="107"/>
      <c r="G9" s="107"/>
      <c r="H9" s="107"/>
      <c r="I9" s="107"/>
      <c r="J9" s="107"/>
      <c r="N9" s="107"/>
      <c r="O9" s="107"/>
      <c r="P9" s="107"/>
      <c r="Q9" s="107"/>
      <c r="S9" s="107"/>
      <c r="AC9" s="107"/>
      <c r="AD9" s="107"/>
      <c r="AE9" s="107"/>
      <c r="AF9" s="107"/>
      <c r="AG9" s="107"/>
      <c r="AH9" s="118"/>
    </row>
    <row r="10" spans="1:38" x14ac:dyDescent="0.2">
      <c r="C10" s="107"/>
      <c r="D10" s="107"/>
      <c r="E10" s="107"/>
      <c r="F10" s="107"/>
      <c r="G10" s="107"/>
      <c r="H10" s="107"/>
      <c r="I10" s="107"/>
      <c r="J10" s="107"/>
      <c r="N10" s="107"/>
      <c r="O10" s="107"/>
      <c r="P10" s="107"/>
      <c r="Q10" s="107"/>
      <c r="S10" s="107"/>
      <c r="AC10" s="107"/>
      <c r="AD10" s="107"/>
      <c r="AE10" s="107"/>
      <c r="AF10" s="107"/>
      <c r="AG10" s="107"/>
      <c r="AH10" s="118"/>
    </row>
    <row r="11" spans="1:3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C11" s="107"/>
      <c r="AD11" s="107"/>
      <c r="AE11" s="107"/>
      <c r="AF11" s="107"/>
      <c r="AG11" s="107"/>
      <c r="AH11" s="118"/>
    </row>
    <row r="12" spans="1:3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C12" s="107"/>
      <c r="AD12" s="107"/>
      <c r="AE12" s="107"/>
      <c r="AF12" s="107"/>
      <c r="AG12" s="107"/>
      <c r="AH12" s="118"/>
    </row>
    <row r="13" spans="1:3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C13" s="107"/>
      <c r="AD13" s="107"/>
      <c r="AE13" s="107"/>
      <c r="AF13" s="107"/>
      <c r="AG13" s="107"/>
      <c r="AH13" s="118"/>
    </row>
    <row r="14" spans="1:3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C14" s="107"/>
      <c r="AD14" s="107"/>
      <c r="AE14" s="107"/>
      <c r="AF14" s="107"/>
      <c r="AG14" s="107"/>
      <c r="AH14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 xr:uid="{00000000-0002-0000-0300-000000000000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5" ht="23.1" customHeight="1" x14ac:dyDescent="0.35">
      <c r="A1" s="208"/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8"/>
    </row>
    <row r="2" spans="1:15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5" ht="23.1" customHeight="1" x14ac:dyDescent="0.2">
      <c r="A3" s="211" t="s">
        <v>56</v>
      </c>
      <c r="B3" s="212"/>
      <c r="C3" s="212"/>
      <c r="D3" s="212"/>
      <c r="E3" s="212"/>
      <c r="F3" s="212"/>
      <c r="G3" s="212"/>
      <c r="H3" s="212"/>
      <c r="I3" s="212"/>
      <c r="J3" s="212"/>
      <c r="K3" s="227"/>
      <c r="L3" s="227"/>
      <c r="M3" s="227"/>
      <c r="N3" s="227"/>
      <c r="O3" s="228"/>
    </row>
    <row r="4" spans="1:15" ht="23.1" customHeight="1" x14ac:dyDescent="0.2">
      <c r="A4" s="211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8"/>
    </row>
    <row r="5" spans="1:15" s="62" customFormat="1" ht="23.1" customHeight="1" x14ac:dyDescent="0.2">
      <c r="A5" s="225" t="s">
        <v>63</v>
      </c>
      <c r="B5" s="226"/>
      <c r="C5" s="226"/>
      <c r="D5" s="226"/>
      <c r="E5" s="226"/>
      <c r="F5" s="226"/>
      <c r="G5" s="226"/>
      <c r="H5" s="226"/>
      <c r="I5" s="226"/>
      <c r="J5" s="226"/>
      <c r="K5" s="245" t="s">
        <v>64</v>
      </c>
      <c r="L5" s="246"/>
      <c r="M5" s="246"/>
      <c r="N5" s="246"/>
      <c r="O5" s="247"/>
    </row>
    <row r="6" spans="1:15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6" t="s">
        <v>61</v>
      </c>
      <c r="N6" s="123" t="s">
        <v>60</v>
      </c>
      <c r="O6" s="133" t="s">
        <v>62</v>
      </c>
    </row>
    <row r="7" spans="1:15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5" x14ac:dyDescent="0.2">
      <c r="O8" s="135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56"/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8"/>
    </row>
    <row r="2" spans="1:16" s="97" customFormat="1" ht="15" customHeight="1" x14ac:dyDescent="0.2">
      <c r="A2" s="91"/>
      <c r="B2" s="93"/>
      <c r="C2" s="94"/>
      <c r="D2" s="94"/>
      <c r="E2" s="138"/>
      <c r="F2" s="94"/>
      <c r="G2" s="92"/>
      <c r="H2" s="92"/>
      <c r="I2" s="92"/>
      <c r="J2" s="93"/>
      <c r="K2" s="21"/>
      <c r="L2" s="21"/>
      <c r="M2" s="180"/>
    </row>
    <row r="3" spans="1:16" s="90" customFormat="1" ht="23.1" customHeight="1" x14ac:dyDescent="0.2">
      <c r="A3" s="264" t="s">
        <v>103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6"/>
    </row>
    <row r="4" spans="1:16" s="90" customFormat="1" ht="23.1" customHeight="1" x14ac:dyDescent="0.2">
      <c r="A4" s="98"/>
      <c r="B4" s="101"/>
      <c r="C4" s="172"/>
      <c r="D4" s="172"/>
      <c r="E4" s="139"/>
      <c r="F4" s="172"/>
      <c r="J4" s="171"/>
      <c r="K4" s="158"/>
      <c r="L4" s="158"/>
      <c r="M4" s="157"/>
    </row>
    <row r="5" spans="1:16" s="90" customFormat="1" ht="32.25" customHeight="1" x14ac:dyDescent="0.2">
      <c r="A5" s="259" t="s">
        <v>102</v>
      </c>
      <c r="B5" s="260"/>
      <c r="C5" s="179" t="s">
        <v>101</v>
      </c>
      <c r="D5" s="178"/>
      <c r="E5" s="177" t="str">
        <f>IF(OR(L13="SI",L15="SI"),"SI","NO")</f>
        <v>SI</v>
      </c>
      <c r="F5" s="154"/>
      <c r="G5" s="154"/>
      <c r="H5" s="154"/>
      <c r="I5" s="154"/>
      <c r="J5" s="154"/>
      <c r="K5" s="154"/>
      <c r="L5" s="154"/>
      <c r="M5" s="152"/>
      <c r="N5" s="268" t="s">
        <v>100</v>
      </c>
      <c r="O5" s="269"/>
    </row>
    <row r="6" spans="1:16" s="90" customFormat="1" ht="23.1" customHeight="1" x14ac:dyDescent="0.2">
      <c r="A6" s="98"/>
      <c r="B6" s="101"/>
      <c r="C6" s="102"/>
      <c r="D6" s="172"/>
      <c r="E6" s="176"/>
      <c r="F6" s="172"/>
      <c r="J6" s="171"/>
      <c r="K6" s="158"/>
      <c r="L6" s="158"/>
      <c r="M6" s="157"/>
    </row>
    <row r="7" spans="1:16" s="90" customFormat="1" ht="23.1" customHeight="1" x14ac:dyDescent="0.2">
      <c r="A7" s="249" t="s">
        <v>99</v>
      </c>
      <c r="B7" s="253"/>
      <c r="C7" s="156">
        <f>Debiti!G6</f>
        <v>14</v>
      </c>
      <c r="D7" s="154"/>
      <c r="E7" s="273" t="s">
        <v>112</v>
      </c>
      <c r="F7" s="274"/>
      <c r="G7" s="274"/>
      <c r="H7" s="97"/>
      <c r="I7" s="175"/>
      <c r="J7" s="174"/>
      <c r="K7" s="97"/>
      <c r="L7" s="165"/>
      <c r="M7" s="173"/>
      <c r="N7" s="268" t="s">
        <v>98</v>
      </c>
      <c r="O7" s="269"/>
      <c r="P7" s="269"/>
    </row>
    <row r="8" spans="1:16" s="90" customFormat="1" ht="23.1" customHeight="1" x14ac:dyDescent="0.2">
      <c r="A8" s="98"/>
      <c r="B8" s="101"/>
      <c r="C8" s="102"/>
      <c r="D8" s="172"/>
      <c r="E8" s="139"/>
      <c r="F8" s="102"/>
      <c r="G8" s="99"/>
      <c r="J8" s="171"/>
      <c r="K8" s="158"/>
      <c r="L8" s="158"/>
      <c r="M8" s="157"/>
    </row>
    <row r="9" spans="1:16" s="90" customFormat="1" ht="23.1" customHeight="1" x14ac:dyDescent="0.2">
      <c r="A9" s="261" t="s">
        <v>97</v>
      </c>
      <c r="B9" s="267"/>
      <c r="C9" s="166">
        <f>ElencoFatture!O6</f>
        <v>0</v>
      </c>
      <c r="D9" s="167"/>
      <c r="E9" s="261" t="s">
        <v>91</v>
      </c>
      <c r="F9" s="262" t="s">
        <v>96</v>
      </c>
      <c r="G9" s="170">
        <f>C9/100*5</f>
        <v>0</v>
      </c>
      <c r="J9" s="154"/>
      <c r="L9" s="154"/>
      <c r="M9" s="152"/>
    </row>
    <row r="10" spans="1:16" s="90" customFormat="1" ht="23.1" customHeight="1" x14ac:dyDescent="0.2">
      <c r="A10" s="261" t="s">
        <v>95</v>
      </c>
      <c r="B10" s="262"/>
      <c r="C10" s="166">
        <f>ElencoFatture!O7</f>
        <v>0</v>
      </c>
      <c r="D10" s="167"/>
      <c r="E10" s="169"/>
      <c r="F10" s="169"/>
      <c r="G10" s="168"/>
      <c r="H10" s="154"/>
      <c r="I10" s="154"/>
      <c r="J10" s="154"/>
      <c r="K10" s="154"/>
      <c r="L10" s="154"/>
      <c r="M10" s="152"/>
    </row>
    <row r="11" spans="1:16" s="90" customFormat="1" ht="23.1" customHeight="1" x14ac:dyDescent="0.2">
      <c r="A11" s="261" t="s">
        <v>94</v>
      </c>
      <c r="B11" s="263"/>
      <c r="C11" s="166">
        <f>ElencoFatture!O8</f>
        <v>0</v>
      </c>
      <c r="D11" s="167"/>
      <c r="E11" s="261" t="s">
        <v>91</v>
      </c>
      <c r="F11" s="267"/>
      <c r="G11" s="166">
        <f>C11/100*5</f>
        <v>0</v>
      </c>
      <c r="H11" s="154"/>
      <c r="I11" s="272"/>
      <c r="J11" s="272"/>
      <c r="K11" s="97"/>
      <c r="L11" s="165"/>
      <c r="M11" s="152"/>
      <c r="N11" s="268" t="s">
        <v>93</v>
      </c>
      <c r="O11" s="269"/>
      <c r="P11" s="269"/>
    </row>
    <row r="12" spans="1:16" s="90" customFormat="1" ht="23.1" customHeight="1" x14ac:dyDescent="0.2">
      <c r="A12" s="163"/>
      <c r="B12" s="162"/>
      <c r="C12" s="160"/>
      <c r="D12" s="130"/>
      <c r="E12" s="161"/>
      <c r="F12" s="160"/>
      <c r="G12" s="159"/>
      <c r="I12" s="99"/>
      <c r="J12" s="101"/>
      <c r="K12" s="158"/>
      <c r="L12" s="100"/>
      <c r="M12" s="157"/>
    </row>
    <row r="13" spans="1:16" s="90" customFormat="1" ht="23.1" customHeight="1" x14ac:dyDescent="0.2">
      <c r="A13" s="249" t="s">
        <v>92</v>
      </c>
      <c r="B13" s="250"/>
      <c r="C13" s="156">
        <f>C11</f>
        <v>0</v>
      </c>
      <c r="D13" s="164"/>
      <c r="E13" s="249" t="s">
        <v>91</v>
      </c>
      <c r="F13" s="250"/>
      <c r="G13" s="155">
        <f>C13/100*5</f>
        <v>0</v>
      </c>
      <c r="H13" s="154"/>
      <c r="I13" s="254" t="s">
        <v>90</v>
      </c>
      <c r="J13" s="255"/>
      <c r="L13" s="153" t="str">
        <f>IF(ROUND(C7,2)&lt;=ROUND(G13,2),"SI","NO")</f>
        <v>NO</v>
      </c>
      <c r="M13" s="152"/>
      <c r="N13" s="270" t="s">
        <v>89</v>
      </c>
      <c r="O13" s="271"/>
    </row>
    <row r="14" spans="1:16" s="90" customFormat="1" ht="23.1" customHeight="1" x14ac:dyDescent="0.2">
      <c r="A14" s="163"/>
      <c r="B14" s="162"/>
      <c r="C14" s="160"/>
      <c r="D14" s="130"/>
      <c r="E14" s="161"/>
      <c r="F14" s="160"/>
      <c r="G14" s="159"/>
      <c r="I14" s="99"/>
      <c r="J14" s="101"/>
      <c r="K14" s="158"/>
      <c r="L14" s="100"/>
      <c r="M14" s="157"/>
    </row>
    <row r="15" spans="1:16" s="90" customFormat="1" ht="23.1" customHeight="1" x14ac:dyDescent="0.2">
      <c r="A15" s="249" t="s">
        <v>88</v>
      </c>
      <c r="B15" s="253"/>
      <c r="C15" s="156">
        <v>0</v>
      </c>
      <c r="D15" s="97"/>
      <c r="E15" s="249" t="s">
        <v>87</v>
      </c>
      <c r="F15" s="250"/>
      <c r="G15" s="155">
        <f>IF(OR(C15=0, C15="0,00"),0,C7/C15)</f>
        <v>0</v>
      </c>
      <c r="H15" s="154"/>
      <c r="I15" s="254" t="s">
        <v>86</v>
      </c>
      <c r="J15" s="255"/>
      <c r="L15" s="153" t="str">
        <f>IF(G15&lt;=0.9,"SI","NO")</f>
        <v>SI</v>
      </c>
      <c r="M15" s="152"/>
      <c r="N15" s="270" t="s">
        <v>85</v>
      </c>
      <c r="O15" s="271"/>
    </row>
    <row r="16" spans="1:16" s="90" customFormat="1" ht="23.1" customHeight="1" x14ac:dyDescent="0.2">
      <c r="A16" s="98"/>
      <c r="B16" s="101"/>
      <c r="C16" s="102"/>
      <c r="D16" s="102"/>
      <c r="E16" s="139"/>
      <c r="F16" s="102"/>
      <c r="G16" s="99"/>
      <c r="H16" s="99"/>
      <c r="I16" s="99"/>
      <c r="J16" s="101"/>
      <c r="K16" s="100"/>
      <c r="L16" s="100"/>
      <c r="M16" s="151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51" t="s">
        <v>84</v>
      </c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1"/>
      <c r="M18" s="251"/>
    </row>
    <row r="19" spans="1:13" x14ac:dyDescent="0.2">
      <c r="A19" s="252" t="s">
        <v>83</v>
      </c>
      <c r="B19" s="252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</row>
    <row r="20" spans="1:13" x14ac:dyDescent="0.2">
      <c r="A20" s="248" t="s">
        <v>82</v>
      </c>
      <c r="B20" s="248"/>
      <c r="C20" s="248"/>
      <c r="D20" s="248"/>
      <c r="E20" s="248"/>
      <c r="F20" s="248"/>
      <c r="G20" s="248"/>
      <c r="H20" s="248"/>
      <c r="I20" s="248"/>
      <c r="J20" s="248"/>
      <c r="K20" s="248"/>
      <c r="L20" s="248"/>
      <c r="M20" s="248"/>
    </row>
    <row r="21" spans="1:13" x14ac:dyDescent="0.2">
      <c r="A21" s="150" t="s">
        <v>81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</row>
    <row r="22" spans="1:13" x14ac:dyDescent="0.2">
      <c r="A22" s="248" t="s">
        <v>80</v>
      </c>
      <c r="B22" s="248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</row>
    <row r="23" spans="1:13" x14ac:dyDescent="0.2">
      <c r="A23" s="248" t="s">
        <v>79</v>
      </c>
      <c r="B23" s="248"/>
      <c r="C23" s="248"/>
      <c r="D23" s="248"/>
      <c r="E23" s="248"/>
      <c r="F23" s="248"/>
      <c r="G23" s="248"/>
      <c r="H23" s="248"/>
      <c r="I23" s="248"/>
      <c r="J23" s="248"/>
      <c r="K23" s="248"/>
      <c r="L23" s="248"/>
      <c r="M23" s="248"/>
    </row>
    <row r="24" spans="1:13" x14ac:dyDescent="0.2">
      <c r="A24" s="248" t="s">
        <v>78</v>
      </c>
      <c r="B24" s="248"/>
      <c r="C24" s="248"/>
      <c r="D24" s="248"/>
      <c r="E24" s="248"/>
      <c r="F24" s="248"/>
      <c r="G24" s="248"/>
      <c r="H24" s="248"/>
      <c r="I24" s="248"/>
      <c r="J24" s="248"/>
      <c r="K24" s="248"/>
      <c r="L24" s="248"/>
      <c r="M24" s="248"/>
    </row>
    <row r="25" spans="1:13" x14ac:dyDescent="0.2">
      <c r="A25" s="248" t="s">
        <v>77</v>
      </c>
      <c r="B25" s="248"/>
      <c r="C25" s="248"/>
      <c r="D25" s="248"/>
      <c r="E25" s="248"/>
      <c r="F25" s="248"/>
      <c r="G25" s="248"/>
      <c r="H25" s="248"/>
      <c r="I25" s="248"/>
      <c r="J25" s="248"/>
      <c r="K25" s="248"/>
      <c r="L25" s="248"/>
      <c r="M25" s="248"/>
    </row>
    <row r="26" spans="1:13" x14ac:dyDescent="0.2">
      <c r="A26" s="149" t="s">
        <v>76</v>
      </c>
      <c r="B26" s="146"/>
      <c r="C26" s="148"/>
      <c r="D26" s="148"/>
      <c r="E26" s="148"/>
      <c r="F26" s="148"/>
      <c r="G26" s="146"/>
      <c r="H26" s="146"/>
      <c r="I26" s="146"/>
      <c r="J26" s="146"/>
      <c r="K26" s="147"/>
      <c r="L26" s="147"/>
      <c r="M26" s="146"/>
    </row>
    <row r="27" spans="1:13" x14ac:dyDescent="0.2">
      <c r="A27" s="145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28"/>
  <sheetViews>
    <sheetView showGridLines="0" tabSelected="1" zoomScaleNormal="100" workbookViewId="0">
      <pane ySplit="9" topLeftCell="A10" activePane="bottomLeft" state="frozen"/>
      <selection pane="bottomLeft" activeCell="A10" sqref="A10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2" width="14.85546875" style="107" customWidth="1"/>
    <col min="13" max="13" width="5.7109375" style="107" bestFit="1" customWidth="1"/>
    <col min="14" max="14" width="8.28515625" style="107" bestFit="1" customWidth="1"/>
    <col min="15" max="15" width="10.7109375" style="119" bestFit="1" customWidth="1"/>
    <col min="16" max="16" width="25.5703125" style="120" customWidth="1"/>
    <col min="17" max="17" width="16.7109375" style="119" customWidth="1"/>
    <col min="18" max="18" width="19.28515625" style="119" customWidth="1"/>
    <col min="19" max="19" width="7" style="107" hidden="1" customWidth="1"/>
    <col min="20" max="20" width="22.28515625" style="120" hidden="1" customWidth="1"/>
    <col min="21" max="24" width="0" style="107" hidden="1" customWidth="1"/>
    <col min="25" max="25" width="5.7109375" style="107" hidden="1" customWidth="1"/>
    <col min="26" max="26" width="8.28515625" style="107" hidden="1" customWidth="1"/>
    <col min="27" max="27" width="3.28515625" style="107" hidden="1" customWidth="1"/>
    <col min="28" max="28" width="13.7109375" style="107" customWidth="1"/>
    <col min="29" max="29" width="14" style="207" customWidth="1"/>
    <col min="30" max="30" width="3" style="107" hidden="1" customWidth="1"/>
    <col min="31" max="31" width="9.140625" style="146" customWidth="1"/>
    <col min="32" max="16384" width="9.140625" style="107"/>
  </cols>
  <sheetData>
    <row r="1" spans="1:31" s="90" customFormat="1" ht="23.1" customHeight="1" x14ac:dyDescent="0.2">
      <c r="A1" s="232" t="s">
        <v>118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E1" s="197"/>
    </row>
    <row r="2" spans="1:31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8"/>
      <c r="J2" s="94"/>
      <c r="K2" s="92"/>
      <c r="L2" s="92"/>
      <c r="M2" s="92"/>
      <c r="N2" s="92"/>
      <c r="O2" s="21"/>
      <c r="P2" s="93"/>
      <c r="Q2" s="21"/>
      <c r="R2" s="21"/>
      <c r="S2" s="92"/>
      <c r="T2" s="93"/>
      <c r="U2" s="92"/>
      <c r="V2" s="92"/>
      <c r="W2" s="92"/>
      <c r="X2" s="92"/>
      <c r="Y2" s="92"/>
      <c r="Z2" s="92"/>
      <c r="AA2" s="92"/>
      <c r="AB2" s="92"/>
      <c r="AC2" s="204"/>
      <c r="AE2" s="198"/>
    </row>
    <row r="3" spans="1:31" s="90" customFormat="1" ht="23.1" customHeight="1" x14ac:dyDescent="0.2">
      <c r="A3" s="264" t="s">
        <v>72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8"/>
      <c r="AE3" s="197"/>
    </row>
    <row r="4" spans="1:31" s="90" customFormat="1" ht="23.1" customHeight="1" x14ac:dyDescent="0.2">
      <c r="A4" s="98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205"/>
      <c r="AE4" s="197"/>
    </row>
    <row r="5" spans="1:31" s="90" customFormat="1" ht="23.1" customHeight="1" x14ac:dyDescent="0.2">
      <c r="A5" s="259" t="s">
        <v>73</v>
      </c>
      <c r="B5" s="275"/>
      <c r="C5" s="275"/>
      <c r="D5" s="275"/>
      <c r="E5" s="275"/>
      <c r="F5" s="276"/>
      <c r="G5" s="201">
        <f>(G121)</f>
        <v>191674.47999999998</v>
      </c>
      <c r="H5" s="137"/>
      <c r="I5" s="137"/>
      <c r="J5" s="137"/>
      <c r="K5" s="137"/>
      <c r="L5" s="137"/>
      <c r="M5" s="137"/>
      <c r="N5" s="137"/>
      <c r="O5" s="137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205"/>
      <c r="AE5" s="197"/>
    </row>
    <row r="6" spans="1:31" s="90" customFormat="1" ht="23.1" customHeight="1" x14ac:dyDescent="0.2">
      <c r="A6" s="259" t="s">
        <v>74</v>
      </c>
      <c r="B6" s="275"/>
      <c r="C6" s="275"/>
      <c r="D6" s="275"/>
      <c r="E6" s="275"/>
      <c r="F6" s="275"/>
      <c r="G6" s="203">
        <f>(AD121)</f>
        <v>14</v>
      </c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205"/>
      <c r="AE6" s="197"/>
    </row>
    <row r="7" spans="1:31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39"/>
      <c r="J7" s="102"/>
      <c r="K7" s="99"/>
      <c r="L7" s="99"/>
      <c r="M7" s="99"/>
      <c r="N7" s="99"/>
      <c r="O7" s="100"/>
      <c r="P7" s="101"/>
      <c r="Q7" s="100"/>
      <c r="R7" s="100"/>
      <c r="S7" s="99"/>
      <c r="T7" s="101"/>
      <c r="U7" s="99"/>
      <c r="V7" s="99"/>
      <c r="W7" s="99"/>
      <c r="X7" s="99"/>
      <c r="Y7" s="99"/>
      <c r="Z7" s="99"/>
      <c r="AA7" s="99"/>
      <c r="AB7" s="99"/>
      <c r="AC7" s="142"/>
      <c r="AE7" s="197"/>
    </row>
    <row r="8" spans="1:31" s="90" customFormat="1" ht="23.1" customHeight="1" x14ac:dyDescent="0.2">
      <c r="A8" s="222" t="s">
        <v>14</v>
      </c>
      <c r="B8" s="240"/>
      <c r="C8" s="241"/>
      <c r="D8" s="222" t="s">
        <v>15</v>
      </c>
      <c r="E8" s="240"/>
      <c r="F8" s="240"/>
      <c r="G8" s="240"/>
      <c r="H8" s="240"/>
      <c r="I8" s="240"/>
      <c r="J8" s="240"/>
      <c r="K8" s="240"/>
      <c r="L8" s="241"/>
      <c r="M8" s="222" t="s">
        <v>16</v>
      </c>
      <c r="N8" s="240"/>
      <c r="O8" s="241"/>
      <c r="P8" s="222" t="s">
        <v>1</v>
      </c>
      <c r="Q8" s="240"/>
      <c r="R8" s="240"/>
      <c r="S8" s="222" t="s">
        <v>17</v>
      </c>
      <c r="T8" s="241"/>
      <c r="U8" s="222" t="s">
        <v>18</v>
      </c>
      <c r="V8" s="240"/>
      <c r="W8" s="240"/>
      <c r="X8" s="241"/>
      <c r="Y8" s="222" t="s">
        <v>19</v>
      </c>
      <c r="Z8" s="240"/>
      <c r="AA8" s="240"/>
      <c r="AB8" s="103" t="s">
        <v>47</v>
      </c>
      <c r="AC8" s="206" t="s">
        <v>71</v>
      </c>
      <c r="AE8" s="197"/>
    </row>
    <row r="9" spans="1:31" ht="36" customHeight="1" x14ac:dyDescent="0.2">
      <c r="A9" s="104" t="s">
        <v>21</v>
      </c>
      <c r="B9" s="104" t="s">
        <v>22</v>
      </c>
      <c r="C9" s="303" t="s">
        <v>25</v>
      </c>
      <c r="D9" s="104" t="s">
        <v>24</v>
      </c>
      <c r="E9" s="105" t="s">
        <v>25</v>
      </c>
      <c r="F9" s="104" t="s">
        <v>26</v>
      </c>
      <c r="G9" s="140" t="s">
        <v>66</v>
      </c>
      <c r="H9" s="106" t="s">
        <v>67</v>
      </c>
      <c r="I9" s="141" t="s">
        <v>68</v>
      </c>
      <c r="J9" s="140" t="s">
        <v>69</v>
      </c>
      <c r="K9" s="104" t="s">
        <v>28</v>
      </c>
      <c r="L9" s="104" t="s">
        <v>113</v>
      </c>
      <c r="M9" s="104" t="s">
        <v>21</v>
      </c>
      <c r="N9" s="104" t="s">
        <v>24</v>
      </c>
      <c r="O9" s="303" t="s">
        <v>25</v>
      </c>
      <c r="P9" s="104" t="s">
        <v>30</v>
      </c>
      <c r="Q9" s="105" t="s">
        <v>31</v>
      </c>
      <c r="R9" s="105" t="s">
        <v>32</v>
      </c>
      <c r="S9" s="104" t="s">
        <v>33</v>
      </c>
      <c r="T9" s="104" t="s">
        <v>26</v>
      </c>
      <c r="U9" s="104" t="s">
        <v>33</v>
      </c>
      <c r="V9" s="104" t="s">
        <v>34</v>
      </c>
      <c r="W9" s="104" t="s">
        <v>35</v>
      </c>
      <c r="X9" s="104" t="s">
        <v>36</v>
      </c>
      <c r="Y9" s="104" t="s">
        <v>21</v>
      </c>
      <c r="Z9" s="104" t="s">
        <v>24</v>
      </c>
      <c r="AA9" s="104" t="s">
        <v>37</v>
      </c>
      <c r="AB9" s="104" t="s">
        <v>25</v>
      </c>
      <c r="AC9" s="304" t="s">
        <v>70</v>
      </c>
    </row>
    <row r="10" spans="1:31" x14ac:dyDescent="0.2">
      <c r="A10" s="305">
        <v>2026</v>
      </c>
      <c r="B10" s="305">
        <v>542</v>
      </c>
      <c r="C10" s="305" t="s">
        <v>128</v>
      </c>
      <c r="D10" s="306" t="s">
        <v>303</v>
      </c>
      <c r="E10" s="306" t="s">
        <v>176</v>
      </c>
      <c r="F10" s="306" t="s">
        <v>304</v>
      </c>
      <c r="G10" s="309">
        <v>2379</v>
      </c>
      <c r="H10" s="309">
        <v>429</v>
      </c>
      <c r="I10" s="310" t="s">
        <v>123</v>
      </c>
      <c r="J10" s="309">
        <f t="shared" ref="J10:J41" si="0">IF(I10="SI",G10-H10,G10)</f>
        <v>1950</v>
      </c>
      <c r="K10" s="305" t="s">
        <v>305</v>
      </c>
      <c r="L10" s="305" t="s">
        <v>306</v>
      </c>
      <c r="M10" s="305" t="s">
        <v>126</v>
      </c>
      <c r="N10" s="305" t="s">
        <v>307</v>
      </c>
      <c r="O10" s="305" t="s">
        <v>176</v>
      </c>
      <c r="P10" s="306" t="s">
        <v>308</v>
      </c>
      <c r="Q10" s="305" t="s">
        <v>309</v>
      </c>
      <c r="R10" s="305" t="s">
        <v>309</v>
      </c>
      <c r="S10" s="305" t="s">
        <v>132</v>
      </c>
      <c r="T10" s="305" t="s">
        <v>133</v>
      </c>
      <c r="U10" s="307" t="s">
        <v>151</v>
      </c>
      <c r="V10" s="307">
        <v>1570</v>
      </c>
      <c r="W10" s="307">
        <v>955</v>
      </c>
      <c r="X10" s="307">
        <v>99</v>
      </c>
      <c r="Y10" s="307">
        <v>2026</v>
      </c>
      <c r="Z10" s="307">
        <v>286</v>
      </c>
      <c r="AA10" s="307">
        <v>0</v>
      </c>
      <c r="AB10" s="305" t="s">
        <v>143</v>
      </c>
      <c r="AC10" s="308" t="s">
        <v>310</v>
      </c>
      <c r="AD10" s="107">
        <v>1</v>
      </c>
    </row>
    <row r="11" spans="1:31" x14ac:dyDescent="0.2">
      <c r="A11" s="305">
        <v>2026</v>
      </c>
      <c r="B11" s="305">
        <v>545</v>
      </c>
      <c r="C11" s="305" t="s">
        <v>128</v>
      </c>
      <c r="D11" s="306" t="s">
        <v>135</v>
      </c>
      <c r="E11" s="306" t="s">
        <v>136</v>
      </c>
      <c r="F11" s="306" t="s">
        <v>122</v>
      </c>
      <c r="G11" s="309">
        <v>130.5</v>
      </c>
      <c r="H11" s="309">
        <v>23.52</v>
      </c>
      <c r="I11" s="310" t="s">
        <v>123</v>
      </c>
      <c r="J11" s="309">
        <f t="shared" si="0"/>
        <v>106.98</v>
      </c>
      <c r="K11" s="305" t="s">
        <v>137</v>
      </c>
      <c r="L11" s="305" t="s">
        <v>122</v>
      </c>
      <c r="M11" s="305" t="s">
        <v>126</v>
      </c>
      <c r="N11" s="305" t="s">
        <v>138</v>
      </c>
      <c r="O11" s="305" t="s">
        <v>139</v>
      </c>
      <c r="P11" s="306" t="s">
        <v>140</v>
      </c>
      <c r="Q11" s="305" t="s">
        <v>141</v>
      </c>
      <c r="R11" s="305" t="s">
        <v>141</v>
      </c>
      <c r="S11" s="305" t="s">
        <v>132</v>
      </c>
      <c r="T11" s="305" t="s">
        <v>133</v>
      </c>
      <c r="U11" s="307" t="s">
        <v>142</v>
      </c>
      <c r="V11" s="307">
        <v>250</v>
      </c>
      <c r="W11" s="307">
        <v>180</v>
      </c>
      <c r="X11" s="307">
        <v>27</v>
      </c>
      <c r="Y11" s="307">
        <v>2026</v>
      </c>
      <c r="Z11" s="307">
        <v>737</v>
      </c>
      <c r="AA11" s="307">
        <v>0</v>
      </c>
      <c r="AB11" s="305" t="s">
        <v>143</v>
      </c>
      <c r="AC11" s="308" t="s">
        <v>144</v>
      </c>
      <c r="AD11" s="107">
        <v>1</v>
      </c>
    </row>
    <row r="12" spans="1:31" x14ac:dyDescent="0.2">
      <c r="A12" s="305">
        <v>2026</v>
      </c>
      <c r="B12" s="305">
        <v>545</v>
      </c>
      <c r="C12" s="305" t="s">
        <v>128</v>
      </c>
      <c r="D12" s="306" t="s">
        <v>135</v>
      </c>
      <c r="E12" s="306" t="s">
        <v>136</v>
      </c>
      <c r="F12" s="306" t="s">
        <v>122</v>
      </c>
      <c r="G12" s="309">
        <v>130.5</v>
      </c>
      <c r="H12" s="309">
        <v>23.52</v>
      </c>
      <c r="I12" s="310" t="s">
        <v>123</v>
      </c>
      <c r="J12" s="309">
        <f t="shared" si="0"/>
        <v>106.98</v>
      </c>
      <c r="K12" s="305" t="s">
        <v>137</v>
      </c>
      <c r="L12" s="305" t="s">
        <v>122</v>
      </c>
      <c r="M12" s="305" t="s">
        <v>126</v>
      </c>
      <c r="N12" s="305" t="s">
        <v>138</v>
      </c>
      <c r="O12" s="305" t="s">
        <v>139</v>
      </c>
      <c r="P12" s="306" t="s">
        <v>140</v>
      </c>
      <c r="Q12" s="305" t="s">
        <v>141</v>
      </c>
      <c r="R12" s="305" t="s">
        <v>141</v>
      </c>
      <c r="S12" s="305" t="s">
        <v>132</v>
      </c>
      <c r="T12" s="305" t="s">
        <v>133</v>
      </c>
      <c r="U12" s="307" t="s">
        <v>145</v>
      </c>
      <c r="V12" s="307">
        <v>4100</v>
      </c>
      <c r="W12" s="307">
        <v>180</v>
      </c>
      <c r="X12" s="307">
        <v>41</v>
      </c>
      <c r="Y12" s="307">
        <v>2026</v>
      </c>
      <c r="Z12" s="307">
        <v>738</v>
      </c>
      <c r="AA12" s="307">
        <v>0</v>
      </c>
      <c r="AB12" s="305" t="s">
        <v>143</v>
      </c>
      <c r="AC12" s="308" t="s">
        <v>144</v>
      </c>
      <c r="AD12" s="107">
        <v>0</v>
      </c>
    </row>
    <row r="13" spans="1:31" x14ac:dyDescent="0.2">
      <c r="A13" s="305">
        <v>2026</v>
      </c>
      <c r="B13" s="305">
        <v>545</v>
      </c>
      <c r="C13" s="305" t="s">
        <v>128</v>
      </c>
      <c r="D13" s="306" t="s">
        <v>135</v>
      </c>
      <c r="E13" s="306" t="s">
        <v>136</v>
      </c>
      <c r="F13" s="306" t="s">
        <v>122</v>
      </c>
      <c r="G13" s="309">
        <v>99.74</v>
      </c>
      <c r="H13" s="309">
        <v>17.989999999999998</v>
      </c>
      <c r="I13" s="310" t="s">
        <v>123</v>
      </c>
      <c r="J13" s="309">
        <f t="shared" si="0"/>
        <v>81.75</v>
      </c>
      <c r="K13" s="305" t="s">
        <v>137</v>
      </c>
      <c r="L13" s="305" t="s">
        <v>122</v>
      </c>
      <c r="M13" s="305" t="s">
        <v>126</v>
      </c>
      <c r="N13" s="305" t="s">
        <v>138</v>
      </c>
      <c r="O13" s="305" t="s">
        <v>139</v>
      </c>
      <c r="P13" s="306" t="s">
        <v>140</v>
      </c>
      <c r="Q13" s="305" t="s">
        <v>141</v>
      </c>
      <c r="R13" s="305" t="s">
        <v>141</v>
      </c>
      <c r="S13" s="305" t="s">
        <v>132</v>
      </c>
      <c r="T13" s="305" t="s">
        <v>133</v>
      </c>
      <c r="U13" s="307" t="s">
        <v>146</v>
      </c>
      <c r="V13" s="307">
        <v>140</v>
      </c>
      <c r="W13" s="307">
        <v>180</v>
      </c>
      <c r="X13" s="307">
        <v>18</v>
      </c>
      <c r="Y13" s="307">
        <v>2026</v>
      </c>
      <c r="Z13" s="307">
        <v>736</v>
      </c>
      <c r="AA13" s="307">
        <v>0</v>
      </c>
      <c r="AB13" s="305" t="s">
        <v>143</v>
      </c>
      <c r="AC13" s="308" t="s">
        <v>144</v>
      </c>
      <c r="AD13" s="107">
        <v>0</v>
      </c>
    </row>
    <row r="14" spans="1:31" x14ac:dyDescent="0.2">
      <c r="A14" s="305">
        <v>2026</v>
      </c>
      <c r="B14" s="305">
        <v>545</v>
      </c>
      <c r="C14" s="305" t="s">
        <v>128</v>
      </c>
      <c r="D14" s="306" t="s">
        <v>135</v>
      </c>
      <c r="E14" s="306" t="s">
        <v>136</v>
      </c>
      <c r="F14" s="306" t="s">
        <v>122</v>
      </c>
      <c r="G14" s="309">
        <v>210.5</v>
      </c>
      <c r="H14" s="309">
        <v>37.96</v>
      </c>
      <c r="I14" s="310" t="s">
        <v>123</v>
      </c>
      <c r="J14" s="309">
        <f t="shared" si="0"/>
        <v>172.54</v>
      </c>
      <c r="K14" s="305" t="s">
        <v>137</v>
      </c>
      <c r="L14" s="305" t="s">
        <v>122</v>
      </c>
      <c r="M14" s="305" t="s">
        <v>126</v>
      </c>
      <c r="N14" s="305" t="s">
        <v>138</v>
      </c>
      <c r="O14" s="305" t="s">
        <v>139</v>
      </c>
      <c r="P14" s="306" t="s">
        <v>140</v>
      </c>
      <c r="Q14" s="305" t="s">
        <v>141</v>
      </c>
      <c r="R14" s="305" t="s">
        <v>141</v>
      </c>
      <c r="S14" s="305" t="s">
        <v>132</v>
      </c>
      <c r="T14" s="305" t="s">
        <v>133</v>
      </c>
      <c r="U14" s="307" t="s">
        <v>147</v>
      </c>
      <c r="V14" s="307">
        <v>580</v>
      </c>
      <c r="W14" s="307">
        <v>380</v>
      </c>
      <c r="X14" s="307">
        <v>10</v>
      </c>
      <c r="Y14" s="307">
        <v>2026</v>
      </c>
      <c r="Z14" s="307">
        <v>739</v>
      </c>
      <c r="AA14" s="307">
        <v>0</v>
      </c>
      <c r="AB14" s="305" t="s">
        <v>143</v>
      </c>
      <c r="AC14" s="308" t="s">
        <v>144</v>
      </c>
      <c r="AD14" s="107">
        <v>0</v>
      </c>
    </row>
    <row r="15" spans="1:31" x14ac:dyDescent="0.2">
      <c r="A15" s="305">
        <v>2026</v>
      </c>
      <c r="B15" s="305">
        <v>545</v>
      </c>
      <c r="C15" s="305" t="s">
        <v>128</v>
      </c>
      <c r="D15" s="306" t="s">
        <v>135</v>
      </c>
      <c r="E15" s="306" t="s">
        <v>136</v>
      </c>
      <c r="F15" s="306" t="s">
        <v>122</v>
      </c>
      <c r="G15" s="309">
        <v>247.42</v>
      </c>
      <c r="H15" s="309">
        <v>44.62</v>
      </c>
      <c r="I15" s="310" t="s">
        <v>123</v>
      </c>
      <c r="J15" s="309">
        <f t="shared" si="0"/>
        <v>202.79999999999998</v>
      </c>
      <c r="K15" s="305" t="s">
        <v>137</v>
      </c>
      <c r="L15" s="305" t="s">
        <v>122</v>
      </c>
      <c r="M15" s="305" t="s">
        <v>126</v>
      </c>
      <c r="N15" s="305" t="s">
        <v>138</v>
      </c>
      <c r="O15" s="305" t="s">
        <v>139</v>
      </c>
      <c r="P15" s="306" t="s">
        <v>140</v>
      </c>
      <c r="Q15" s="305" t="s">
        <v>141</v>
      </c>
      <c r="R15" s="305" t="s">
        <v>141</v>
      </c>
      <c r="S15" s="305" t="s">
        <v>132</v>
      </c>
      <c r="T15" s="305" t="s">
        <v>133</v>
      </c>
      <c r="U15" s="307" t="s">
        <v>148</v>
      </c>
      <c r="V15" s="307">
        <v>2010</v>
      </c>
      <c r="W15" s="307">
        <v>1280</v>
      </c>
      <c r="X15" s="307">
        <v>11</v>
      </c>
      <c r="Y15" s="307">
        <v>2026</v>
      </c>
      <c r="Z15" s="307">
        <v>742</v>
      </c>
      <c r="AA15" s="307">
        <v>0</v>
      </c>
      <c r="AB15" s="305" t="s">
        <v>143</v>
      </c>
      <c r="AC15" s="308" t="s">
        <v>144</v>
      </c>
      <c r="AD15" s="107">
        <v>0</v>
      </c>
    </row>
    <row r="16" spans="1:31" x14ac:dyDescent="0.2">
      <c r="A16" s="305">
        <v>2026</v>
      </c>
      <c r="B16" s="305">
        <v>545</v>
      </c>
      <c r="C16" s="305" t="s">
        <v>128</v>
      </c>
      <c r="D16" s="306" t="s">
        <v>135</v>
      </c>
      <c r="E16" s="306" t="s">
        <v>136</v>
      </c>
      <c r="F16" s="306" t="s">
        <v>122</v>
      </c>
      <c r="G16" s="309">
        <v>68.58</v>
      </c>
      <c r="H16" s="309">
        <v>12.37</v>
      </c>
      <c r="I16" s="310" t="s">
        <v>123</v>
      </c>
      <c r="J16" s="309">
        <f t="shared" si="0"/>
        <v>56.21</v>
      </c>
      <c r="K16" s="305" t="s">
        <v>137</v>
      </c>
      <c r="L16" s="305" t="s">
        <v>122</v>
      </c>
      <c r="M16" s="305" t="s">
        <v>126</v>
      </c>
      <c r="N16" s="305" t="s">
        <v>138</v>
      </c>
      <c r="O16" s="305" t="s">
        <v>139</v>
      </c>
      <c r="P16" s="306" t="s">
        <v>140</v>
      </c>
      <c r="Q16" s="305" t="s">
        <v>141</v>
      </c>
      <c r="R16" s="305" t="s">
        <v>141</v>
      </c>
      <c r="S16" s="305" t="s">
        <v>132</v>
      </c>
      <c r="T16" s="305" t="s">
        <v>133</v>
      </c>
      <c r="U16" s="307" t="s">
        <v>149</v>
      </c>
      <c r="V16" s="307">
        <v>2340</v>
      </c>
      <c r="W16" s="307">
        <v>1225</v>
      </c>
      <c r="X16" s="307">
        <v>7</v>
      </c>
      <c r="Y16" s="307">
        <v>2026</v>
      </c>
      <c r="Z16" s="307">
        <v>743</v>
      </c>
      <c r="AA16" s="307">
        <v>0</v>
      </c>
      <c r="AB16" s="305" t="s">
        <v>143</v>
      </c>
      <c r="AC16" s="308" t="s">
        <v>144</v>
      </c>
      <c r="AD16" s="107">
        <v>0</v>
      </c>
    </row>
    <row r="17" spans="1:30" x14ac:dyDescent="0.2">
      <c r="A17" s="305">
        <v>2026</v>
      </c>
      <c r="B17" s="305">
        <v>545</v>
      </c>
      <c r="C17" s="305" t="s">
        <v>128</v>
      </c>
      <c r="D17" s="306" t="s">
        <v>135</v>
      </c>
      <c r="E17" s="306" t="s">
        <v>136</v>
      </c>
      <c r="F17" s="306" t="s">
        <v>122</v>
      </c>
      <c r="G17" s="309">
        <v>472.61</v>
      </c>
      <c r="H17" s="309">
        <v>85.23</v>
      </c>
      <c r="I17" s="310" t="s">
        <v>123</v>
      </c>
      <c r="J17" s="309">
        <f t="shared" si="0"/>
        <v>387.38</v>
      </c>
      <c r="K17" s="305" t="s">
        <v>137</v>
      </c>
      <c r="L17" s="305" t="s">
        <v>122</v>
      </c>
      <c r="M17" s="305" t="s">
        <v>126</v>
      </c>
      <c r="N17" s="305" t="s">
        <v>138</v>
      </c>
      <c r="O17" s="305" t="s">
        <v>139</v>
      </c>
      <c r="P17" s="306" t="s">
        <v>140</v>
      </c>
      <c r="Q17" s="305" t="s">
        <v>141</v>
      </c>
      <c r="R17" s="305" t="s">
        <v>141</v>
      </c>
      <c r="S17" s="305" t="s">
        <v>132</v>
      </c>
      <c r="T17" s="305" t="s">
        <v>133</v>
      </c>
      <c r="U17" s="307" t="s">
        <v>150</v>
      </c>
      <c r="V17" s="307">
        <v>1460</v>
      </c>
      <c r="W17" s="307">
        <v>860</v>
      </c>
      <c r="X17" s="307">
        <v>8</v>
      </c>
      <c r="Y17" s="307">
        <v>2026</v>
      </c>
      <c r="Z17" s="307">
        <v>744</v>
      </c>
      <c r="AA17" s="307">
        <v>0</v>
      </c>
      <c r="AB17" s="305" t="s">
        <v>143</v>
      </c>
      <c r="AC17" s="308" t="s">
        <v>144</v>
      </c>
      <c r="AD17" s="107">
        <v>0</v>
      </c>
    </row>
    <row r="18" spans="1:30" x14ac:dyDescent="0.2">
      <c r="A18" s="305">
        <v>2026</v>
      </c>
      <c r="B18" s="305">
        <v>545</v>
      </c>
      <c r="C18" s="305" t="s">
        <v>128</v>
      </c>
      <c r="D18" s="306" t="s">
        <v>135</v>
      </c>
      <c r="E18" s="306" t="s">
        <v>136</v>
      </c>
      <c r="F18" s="306" t="s">
        <v>122</v>
      </c>
      <c r="G18" s="309">
        <v>538.73</v>
      </c>
      <c r="H18" s="309">
        <v>97.15</v>
      </c>
      <c r="I18" s="310" t="s">
        <v>123</v>
      </c>
      <c r="J18" s="309">
        <f t="shared" si="0"/>
        <v>441.58000000000004</v>
      </c>
      <c r="K18" s="305" t="s">
        <v>137</v>
      </c>
      <c r="L18" s="305" t="s">
        <v>122</v>
      </c>
      <c r="M18" s="305" t="s">
        <v>126</v>
      </c>
      <c r="N18" s="305" t="s">
        <v>138</v>
      </c>
      <c r="O18" s="305" t="s">
        <v>139</v>
      </c>
      <c r="P18" s="306" t="s">
        <v>140</v>
      </c>
      <c r="Q18" s="305" t="s">
        <v>141</v>
      </c>
      <c r="R18" s="305" t="s">
        <v>141</v>
      </c>
      <c r="S18" s="305" t="s">
        <v>132</v>
      </c>
      <c r="T18" s="305" t="s">
        <v>133</v>
      </c>
      <c r="U18" s="307" t="s">
        <v>151</v>
      </c>
      <c r="V18" s="307">
        <v>1570</v>
      </c>
      <c r="W18" s="307">
        <v>950</v>
      </c>
      <c r="X18" s="307">
        <v>7</v>
      </c>
      <c r="Y18" s="307">
        <v>2026</v>
      </c>
      <c r="Z18" s="307">
        <v>745</v>
      </c>
      <c r="AA18" s="307">
        <v>0</v>
      </c>
      <c r="AB18" s="305" t="s">
        <v>143</v>
      </c>
      <c r="AC18" s="308" t="s">
        <v>144</v>
      </c>
      <c r="AD18" s="107">
        <v>0</v>
      </c>
    </row>
    <row r="19" spans="1:30" x14ac:dyDescent="0.2">
      <c r="A19" s="305">
        <v>2026</v>
      </c>
      <c r="B19" s="305">
        <v>545</v>
      </c>
      <c r="C19" s="305" t="s">
        <v>128</v>
      </c>
      <c r="D19" s="306" t="s">
        <v>135</v>
      </c>
      <c r="E19" s="306" t="s">
        <v>136</v>
      </c>
      <c r="F19" s="306" t="s">
        <v>122</v>
      </c>
      <c r="G19" s="309">
        <v>160.82</v>
      </c>
      <c r="H19" s="309">
        <v>29</v>
      </c>
      <c r="I19" s="310" t="s">
        <v>123</v>
      </c>
      <c r="J19" s="309">
        <f t="shared" si="0"/>
        <v>131.82</v>
      </c>
      <c r="K19" s="305" t="s">
        <v>137</v>
      </c>
      <c r="L19" s="305" t="s">
        <v>122</v>
      </c>
      <c r="M19" s="305" t="s">
        <v>126</v>
      </c>
      <c r="N19" s="305" t="s">
        <v>138</v>
      </c>
      <c r="O19" s="305" t="s">
        <v>139</v>
      </c>
      <c r="P19" s="306" t="s">
        <v>140</v>
      </c>
      <c r="Q19" s="305" t="s">
        <v>141</v>
      </c>
      <c r="R19" s="305" t="s">
        <v>141</v>
      </c>
      <c r="S19" s="305" t="s">
        <v>132</v>
      </c>
      <c r="T19" s="305" t="s">
        <v>133</v>
      </c>
      <c r="U19" s="307" t="s">
        <v>152</v>
      </c>
      <c r="V19" s="307">
        <v>2120</v>
      </c>
      <c r="W19" s="307">
        <v>1315</v>
      </c>
      <c r="X19" s="307">
        <v>2</v>
      </c>
      <c r="Y19" s="307">
        <v>2026</v>
      </c>
      <c r="Z19" s="307">
        <v>746</v>
      </c>
      <c r="AA19" s="307">
        <v>0</v>
      </c>
      <c r="AB19" s="305" t="s">
        <v>143</v>
      </c>
      <c r="AC19" s="308" t="s">
        <v>144</v>
      </c>
      <c r="AD19" s="107">
        <v>0</v>
      </c>
    </row>
    <row r="20" spans="1:30" x14ac:dyDescent="0.2">
      <c r="A20" s="305">
        <v>2026</v>
      </c>
      <c r="B20" s="305">
        <v>545</v>
      </c>
      <c r="C20" s="305" t="s">
        <v>128</v>
      </c>
      <c r="D20" s="306" t="s">
        <v>135</v>
      </c>
      <c r="E20" s="306" t="s">
        <v>136</v>
      </c>
      <c r="F20" s="306" t="s">
        <v>122</v>
      </c>
      <c r="G20" s="309">
        <v>567.39</v>
      </c>
      <c r="H20" s="309">
        <v>102.32</v>
      </c>
      <c r="I20" s="310" t="s">
        <v>123</v>
      </c>
      <c r="J20" s="309">
        <f t="shared" si="0"/>
        <v>465.07</v>
      </c>
      <c r="K20" s="305" t="s">
        <v>137</v>
      </c>
      <c r="L20" s="305" t="s">
        <v>122</v>
      </c>
      <c r="M20" s="305" t="s">
        <v>126</v>
      </c>
      <c r="N20" s="305" t="s">
        <v>138</v>
      </c>
      <c r="O20" s="305" t="s">
        <v>139</v>
      </c>
      <c r="P20" s="306" t="s">
        <v>140</v>
      </c>
      <c r="Q20" s="305" t="s">
        <v>141</v>
      </c>
      <c r="R20" s="305" t="s">
        <v>141</v>
      </c>
      <c r="S20" s="305" t="s">
        <v>132</v>
      </c>
      <c r="T20" s="305" t="s">
        <v>133</v>
      </c>
      <c r="U20" s="307" t="s">
        <v>153</v>
      </c>
      <c r="V20" s="307">
        <v>1680</v>
      </c>
      <c r="W20" s="307">
        <v>1010</v>
      </c>
      <c r="X20" s="307">
        <v>7</v>
      </c>
      <c r="Y20" s="307">
        <v>2026</v>
      </c>
      <c r="Z20" s="307">
        <v>747</v>
      </c>
      <c r="AA20" s="307">
        <v>0</v>
      </c>
      <c r="AB20" s="305" t="s">
        <v>143</v>
      </c>
      <c r="AC20" s="308" t="s">
        <v>144</v>
      </c>
      <c r="AD20" s="107">
        <v>0</v>
      </c>
    </row>
    <row r="21" spans="1:30" x14ac:dyDescent="0.2">
      <c r="A21" s="305">
        <v>2026</v>
      </c>
      <c r="B21" s="305">
        <v>545</v>
      </c>
      <c r="C21" s="305" t="s">
        <v>128</v>
      </c>
      <c r="D21" s="306" t="s">
        <v>135</v>
      </c>
      <c r="E21" s="306" t="s">
        <v>136</v>
      </c>
      <c r="F21" s="306" t="s">
        <v>122</v>
      </c>
      <c r="G21" s="309">
        <v>235.11</v>
      </c>
      <c r="H21" s="309">
        <v>42.4</v>
      </c>
      <c r="I21" s="310" t="s">
        <v>123</v>
      </c>
      <c r="J21" s="309">
        <f t="shared" si="0"/>
        <v>192.71</v>
      </c>
      <c r="K21" s="305" t="s">
        <v>137</v>
      </c>
      <c r="L21" s="305" t="s">
        <v>122</v>
      </c>
      <c r="M21" s="305" t="s">
        <v>126</v>
      </c>
      <c r="N21" s="305" t="s">
        <v>138</v>
      </c>
      <c r="O21" s="305" t="s">
        <v>139</v>
      </c>
      <c r="P21" s="306" t="s">
        <v>140</v>
      </c>
      <c r="Q21" s="305" t="s">
        <v>141</v>
      </c>
      <c r="R21" s="305" t="s">
        <v>141</v>
      </c>
      <c r="S21" s="305" t="s">
        <v>132</v>
      </c>
      <c r="T21" s="305" t="s">
        <v>133</v>
      </c>
      <c r="U21" s="307" t="s">
        <v>145</v>
      </c>
      <c r="V21" s="307">
        <v>4100</v>
      </c>
      <c r="W21" s="307">
        <v>2160</v>
      </c>
      <c r="X21" s="307">
        <v>99</v>
      </c>
      <c r="Y21" s="307">
        <v>2026</v>
      </c>
      <c r="Z21" s="307">
        <v>750</v>
      </c>
      <c r="AA21" s="307">
        <v>0</v>
      </c>
      <c r="AB21" s="305" t="s">
        <v>143</v>
      </c>
      <c r="AC21" s="308" t="s">
        <v>144</v>
      </c>
      <c r="AD21" s="107">
        <v>0</v>
      </c>
    </row>
    <row r="22" spans="1:30" x14ac:dyDescent="0.2">
      <c r="A22" s="305">
        <v>2026</v>
      </c>
      <c r="B22" s="305">
        <v>545</v>
      </c>
      <c r="C22" s="305" t="s">
        <v>128</v>
      </c>
      <c r="D22" s="306" t="s">
        <v>135</v>
      </c>
      <c r="E22" s="306" t="s">
        <v>136</v>
      </c>
      <c r="F22" s="306" t="s">
        <v>122</v>
      </c>
      <c r="G22" s="309">
        <v>259.72000000000003</v>
      </c>
      <c r="H22" s="309">
        <v>46.84</v>
      </c>
      <c r="I22" s="310" t="s">
        <v>123</v>
      </c>
      <c r="J22" s="309">
        <f t="shared" si="0"/>
        <v>212.88000000000002</v>
      </c>
      <c r="K22" s="305" t="s">
        <v>137</v>
      </c>
      <c r="L22" s="305" t="s">
        <v>122</v>
      </c>
      <c r="M22" s="305" t="s">
        <v>126</v>
      </c>
      <c r="N22" s="305" t="s">
        <v>138</v>
      </c>
      <c r="O22" s="305" t="s">
        <v>139</v>
      </c>
      <c r="P22" s="306" t="s">
        <v>140</v>
      </c>
      <c r="Q22" s="305" t="s">
        <v>141</v>
      </c>
      <c r="R22" s="305" t="s">
        <v>141</v>
      </c>
      <c r="S22" s="305" t="s">
        <v>132</v>
      </c>
      <c r="T22" s="305" t="s">
        <v>133</v>
      </c>
      <c r="U22" s="307" t="s">
        <v>147</v>
      </c>
      <c r="V22" s="307">
        <v>580</v>
      </c>
      <c r="W22" s="307">
        <v>540</v>
      </c>
      <c r="X22" s="307">
        <v>9</v>
      </c>
      <c r="Y22" s="307">
        <v>2026</v>
      </c>
      <c r="Z22" s="307">
        <v>751</v>
      </c>
      <c r="AA22" s="307">
        <v>0</v>
      </c>
      <c r="AB22" s="305" t="s">
        <v>143</v>
      </c>
      <c r="AC22" s="308" t="s">
        <v>144</v>
      </c>
      <c r="AD22" s="107">
        <v>0</v>
      </c>
    </row>
    <row r="23" spans="1:30" x14ac:dyDescent="0.2">
      <c r="A23" s="305">
        <v>2026</v>
      </c>
      <c r="B23" s="305">
        <v>545</v>
      </c>
      <c r="C23" s="305" t="s">
        <v>128</v>
      </c>
      <c r="D23" s="306" t="s">
        <v>135</v>
      </c>
      <c r="E23" s="306" t="s">
        <v>136</v>
      </c>
      <c r="F23" s="306" t="s">
        <v>122</v>
      </c>
      <c r="G23" s="309">
        <v>247.42</v>
      </c>
      <c r="H23" s="309">
        <v>44.62</v>
      </c>
      <c r="I23" s="310" t="s">
        <v>123</v>
      </c>
      <c r="J23" s="309">
        <f t="shared" si="0"/>
        <v>202.79999999999998</v>
      </c>
      <c r="K23" s="305" t="s">
        <v>137</v>
      </c>
      <c r="L23" s="305" t="s">
        <v>122</v>
      </c>
      <c r="M23" s="305" t="s">
        <v>126</v>
      </c>
      <c r="N23" s="305" t="s">
        <v>138</v>
      </c>
      <c r="O23" s="305" t="s">
        <v>139</v>
      </c>
      <c r="P23" s="306" t="s">
        <v>140</v>
      </c>
      <c r="Q23" s="305" t="s">
        <v>141</v>
      </c>
      <c r="R23" s="305" t="s">
        <v>141</v>
      </c>
      <c r="S23" s="305" t="s">
        <v>132</v>
      </c>
      <c r="T23" s="305" t="s">
        <v>133</v>
      </c>
      <c r="U23" s="307" t="s">
        <v>154</v>
      </c>
      <c r="V23" s="307">
        <v>3220</v>
      </c>
      <c r="W23" s="307">
        <v>357</v>
      </c>
      <c r="X23" s="307">
        <v>2</v>
      </c>
      <c r="Y23" s="307">
        <v>2026</v>
      </c>
      <c r="Z23" s="307">
        <v>752</v>
      </c>
      <c r="AA23" s="307">
        <v>0</v>
      </c>
      <c r="AB23" s="305" t="s">
        <v>143</v>
      </c>
      <c r="AC23" s="308" t="s">
        <v>144</v>
      </c>
      <c r="AD23" s="107">
        <v>0</v>
      </c>
    </row>
    <row r="24" spans="1:30" x14ac:dyDescent="0.2">
      <c r="A24" s="305">
        <v>2026</v>
      </c>
      <c r="B24" s="305">
        <v>545</v>
      </c>
      <c r="C24" s="305" t="s">
        <v>128</v>
      </c>
      <c r="D24" s="306" t="s">
        <v>135</v>
      </c>
      <c r="E24" s="306" t="s">
        <v>136</v>
      </c>
      <c r="F24" s="306" t="s">
        <v>122</v>
      </c>
      <c r="G24" s="309">
        <v>224.56</v>
      </c>
      <c r="H24" s="309">
        <v>40.49</v>
      </c>
      <c r="I24" s="310" t="s">
        <v>123</v>
      </c>
      <c r="J24" s="309">
        <f t="shared" si="0"/>
        <v>184.07</v>
      </c>
      <c r="K24" s="305" t="s">
        <v>137</v>
      </c>
      <c r="L24" s="305" t="s">
        <v>122</v>
      </c>
      <c r="M24" s="305" t="s">
        <v>126</v>
      </c>
      <c r="N24" s="305" t="s">
        <v>138</v>
      </c>
      <c r="O24" s="305" t="s">
        <v>139</v>
      </c>
      <c r="P24" s="306" t="s">
        <v>140</v>
      </c>
      <c r="Q24" s="305" t="s">
        <v>141</v>
      </c>
      <c r="R24" s="305" t="s">
        <v>141</v>
      </c>
      <c r="S24" s="305" t="s">
        <v>132</v>
      </c>
      <c r="T24" s="305" t="s">
        <v>133</v>
      </c>
      <c r="U24" s="307" t="s">
        <v>155</v>
      </c>
      <c r="V24" s="307">
        <v>20</v>
      </c>
      <c r="W24" s="307">
        <v>792</v>
      </c>
      <c r="X24" s="307">
        <v>3</v>
      </c>
      <c r="Y24" s="307">
        <v>2026</v>
      </c>
      <c r="Z24" s="307">
        <v>753</v>
      </c>
      <c r="AA24" s="307">
        <v>0</v>
      </c>
      <c r="AB24" s="305" t="s">
        <v>143</v>
      </c>
      <c r="AC24" s="308" t="s">
        <v>144</v>
      </c>
      <c r="AD24" s="107">
        <v>0</v>
      </c>
    </row>
    <row r="25" spans="1:30" x14ac:dyDescent="0.2">
      <c r="A25" s="305">
        <v>2026</v>
      </c>
      <c r="B25" s="305">
        <v>545</v>
      </c>
      <c r="C25" s="305" t="s">
        <v>128</v>
      </c>
      <c r="D25" s="306" t="s">
        <v>135</v>
      </c>
      <c r="E25" s="306" t="s">
        <v>136</v>
      </c>
      <c r="F25" s="306" t="s">
        <v>122</v>
      </c>
      <c r="G25" s="309">
        <v>924.29</v>
      </c>
      <c r="H25" s="309">
        <v>166.67</v>
      </c>
      <c r="I25" s="310" t="s">
        <v>123</v>
      </c>
      <c r="J25" s="309">
        <f t="shared" si="0"/>
        <v>757.62</v>
      </c>
      <c r="K25" s="305" t="s">
        <v>137</v>
      </c>
      <c r="L25" s="305" t="s">
        <v>122</v>
      </c>
      <c r="M25" s="305" t="s">
        <v>126</v>
      </c>
      <c r="N25" s="305" t="s">
        <v>138</v>
      </c>
      <c r="O25" s="305" t="s">
        <v>139</v>
      </c>
      <c r="P25" s="306" t="s">
        <v>140</v>
      </c>
      <c r="Q25" s="305" t="s">
        <v>141</v>
      </c>
      <c r="R25" s="305" t="s">
        <v>141</v>
      </c>
      <c r="S25" s="305" t="s">
        <v>132</v>
      </c>
      <c r="T25" s="305" t="s">
        <v>133</v>
      </c>
      <c r="U25" s="307" t="s">
        <v>156</v>
      </c>
      <c r="V25" s="307">
        <v>470</v>
      </c>
      <c r="W25" s="307">
        <v>550</v>
      </c>
      <c r="X25" s="307">
        <v>4</v>
      </c>
      <c r="Y25" s="307">
        <v>2026</v>
      </c>
      <c r="Z25" s="307">
        <v>754</v>
      </c>
      <c r="AA25" s="307">
        <v>0</v>
      </c>
      <c r="AB25" s="305" t="s">
        <v>143</v>
      </c>
      <c r="AC25" s="308" t="s">
        <v>144</v>
      </c>
      <c r="AD25" s="107">
        <v>0</v>
      </c>
    </row>
    <row r="26" spans="1:30" x14ac:dyDescent="0.2">
      <c r="A26" s="305">
        <v>2026</v>
      </c>
      <c r="B26" s="305">
        <v>545</v>
      </c>
      <c r="C26" s="305" t="s">
        <v>128</v>
      </c>
      <c r="D26" s="306" t="s">
        <v>135</v>
      </c>
      <c r="E26" s="306" t="s">
        <v>136</v>
      </c>
      <c r="F26" s="306" t="s">
        <v>122</v>
      </c>
      <c r="G26" s="309">
        <v>7.61</v>
      </c>
      <c r="H26" s="309">
        <v>1.37</v>
      </c>
      <c r="I26" s="310" t="s">
        <v>123</v>
      </c>
      <c r="J26" s="309">
        <f t="shared" si="0"/>
        <v>6.24</v>
      </c>
      <c r="K26" s="305" t="s">
        <v>137</v>
      </c>
      <c r="L26" s="305" t="s">
        <v>122</v>
      </c>
      <c r="M26" s="305" t="s">
        <v>126</v>
      </c>
      <c r="N26" s="305" t="s">
        <v>138</v>
      </c>
      <c r="O26" s="305" t="s">
        <v>139</v>
      </c>
      <c r="P26" s="306" t="s">
        <v>140</v>
      </c>
      <c r="Q26" s="305" t="s">
        <v>141</v>
      </c>
      <c r="R26" s="305" t="s">
        <v>141</v>
      </c>
      <c r="S26" s="305" t="s">
        <v>132</v>
      </c>
      <c r="T26" s="305" t="s">
        <v>133</v>
      </c>
      <c r="U26" s="307" t="s">
        <v>157</v>
      </c>
      <c r="V26" s="307">
        <v>2330</v>
      </c>
      <c r="W26" s="307">
        <v>1235</v>
      </c>
      <c r="X26" s="307">
        <v>99</v>
      </c>
      <c r="Y26" s="307">
        <v>2026</v>
      </c>
      <c r="Z26" s="307">
        <v>755</v>
      </c>
      <c r="AA26" s="307">
        <v>0</v>
      </c>
      <c r="AB26" s="305" t="s">
        <v>143</v>
      </c>
      <c r="AC26" s="308" t="s">
        <v>144</v>
      </c>
      <c r="AD26" s="107">
        <v>0</v>
      </c>
    </row>
    <row r="27" spans="1:30" x14ac:dyDescent="0.2">
      <c r="A27" s="305">
        <v>2026</v>
      </c>
      <c r="B27" s="305">
        <v>546</v>
      </c>
      <c r="C27" s="305" t="s">
        <v>128</v>
      </c>
      <c r="D27" s="306" t="s">
        <v>158</v>
      </c>
      <c r="E27" s="306" t="s">
        <v>136</v>
      </c>
      <c r="F27" s="306" t="s">
        <v>122</v>
      </c>
      <c r="G27" s="309">
        <v>235.11</v>
      </c>
      <c r="H27" s="309">
        <v>42.4</v>
      </c>
      <c r="I27" s="310" t="s">
        <v>123</v>
      </c>
      <c r="J27" s="309">
        <f t="shared" si="0"/>
        <v>192.71</v>
      </c>
      <c r="K27" s="305" t="s">
        <v>137</v>
      </c>
      <c r="L27" s="305" t="s">
        <v>122</v>
      </c>
      <c r="M27" s="305" t="s">
        <v>126</v>
      </c>
      <c r="N27" s="305" t="s">
        <v>159</v>
      </c>
      <c r="O27" s="305" t="s">
        <v>139</v>
      </c>
      <c r="P27" s="306" t="s">
        <v>140</v>
      </c>
      <c r="Q27" s="305" t="s">
        <v>141</v>
      </c>
      <c r="R27" s="305" t="s">
        <v>141</v>
      </c>
      <c r="S27" s="305" t="s">
        <v>132</v>
      </c>
      <c r="T27" s="305" t="s">
        <v>133</v>
      </c>
      <c r="U27" s="307" t="s">
        <v>145</v>
      </c>
      <c r="V27" s="307">
        <v>4100</v>
      </c>
      <c r="W27" s="307">
        <v>2160</v>
      </c>
      <c r="X27" s="307">
        <v>99</v>
      </c>
      <c r="Y27" s="307">
        <v>2026</v>
      </c>
      <c r="Z27" s="307">
        <v>750</v>
      </c>
      <c r="AA27" s="307">
        <v>0</v>
      </c>
      <c r="AB27" s="305" t="s">
        <v>160</v>
      </c>
      <c r="AC27" s="308" t="s">
        <v>144</v>
      </c>
      <c r="AD27" s="107">
        <v>0</v>
      </c>
    </row>
    <row r="28" spans="1:30" x14ac:dyDescent="0.2">
      <c r="A28" s="305">
        <v>2026</v>
      </c>
      <c r="B28" s="305">
        <v>546</v>
      </c>
      <c r="C28" s="305" t="s">
        <v>128</v>
      </c>
      <c r="D28" s="306" t="s">
        <v>158</v>
      </c>
      <c r="E28" s="306" t="s">
        <v>136</v>
      </c>
      <c r="F28" s="306" t="s">
        <v>122</v>
      </c>
      <c r="G28" s="309">
        <v>7.61</v>
      </c>
      <c r="H28" s="309">
        <v>1.37</v>
      </c>
      <c r="I28" s="310" t="s">
        <v>123</v>
      </c>
      <c r="J28" s="309">
        <f t="shared" si="0"/>
        <v>6.24</v>
      </c>
      <c r="K28" s="305" t="s">
        <v>137</v>
      </c>
      <c r="L28" s="305" t="s">
        <v>122</v>
      </c>
      <c r="M28" s="305" t="s">
        <v>126</v>
      </c>
      <c r="N28" s="305" t="s">
        <v>159</v>
      </c>
      <c r="O28" s="305" t="s">
        <v>139</v>
      </c>
      <c r="P28" s="306" t="s">
        <v>140</v>
      </c>
      <c r="Q28" s="305" t="s">
        <v>141</v>
      </c>
      <c r="R28" s="305" t="s">
        <v>141</v>
      </c>
      <c r="S28" s="305" t="s">
        <v>132</v>
      </c>
      <c r="T28" s="305" t="s">
        <v>133</v>
      </c>
      <c r="U28" s="307" t="s">
        <v>157</v>
      </c>
      <c r="V28" s="307">
        <v>2330</v>
      </c>
      <c r="W28" s="307">
        <v>1235</v>
      </c>
      <c r="X28" s="307">
        <v>99</v>
      </c>
      <c r="Y28" s="307">
        <v>2026</v>
      </c>
      <c r="Z28" s="307">
        <v>755</v>
      </c>
      <c r="AA28" s="307">
        <v>0</v>
      </c>
      <c r="AB28" s="305" t="s">
        <v>160</v>
      </c>
      <c r="AC28" s="308" t="s">
        <v>144</v>
      </c>
      <c r="AD28" s="107">
        <v>0</v>
      </c>
    </row>
    <row r="29" spans="1:30" x14ac:dyDescent="0.2">
      <c r="A29" s="305">
        <v>2026</v>
      </c>
      <c r="B29" s="305">
        <v>546</v>
      </c>
      <c r="C29" s="305" t="s">
        <v>128</v>
      </c>
      <c r="D29" s="306" t="s">
        <v>158</v>
      </c>
      <c r="E29" s="306" t="s">
        <v>136</v>
      </c>
      <c r="F29" s="306" t="s">
        <v>122</v>
      </c>
      <c r="G29" s="309">
        <v>224.56</v>
      </c>
      <c r="H29" s="309">
        <v>40.49</v>
      </c>
      <c r="I29" s="310" t="s">
        <v>123</v>
      </c>
      <c r="J29" s="309">
        <f t="shared" si="0"/>
        <v>184.07</v>
      </c>
      <c r="K29" s="305" t="s">
        <v>137</v>
      </c>
      <c r="L29" s="305" t="s">
        <v>122</v>
      </c>
      <c r="M29" s="305" t="s">
        <v>126</v>
      </c>
      <c r="N29" s="305" t="s">
        <v>159</v>
      </c>
      <c r="O29" s="305" t="s">
        <v>139</v>
      </c>
      <c r="P29" s="306" t="s">
        <v>140</v>
      </c>
      <c r="Q29" s="305" t="s">
        <v>141</v>
      </c>
      <c r="R29" s="305" t="s">
        <v>141</v>
      </c>
      <c r="S29" s="305" t="s">
        <v>132</v>
      </c>
      <c r="T29" s="305" t="s">
        <v>133</v>
      </c>
      <c r="U29" s="307" t="s">
        <v>155</v>
      </c>
      <c r="V29" s="307">
        <v>20</v>
      </c>
      <c r="W29" s="307">
        <v>792</v>
      </c>
      <c r="X29" s="307">
        <v>3</v>
      </c>
      <c r="Y29" s="307">
        <v>2026</v>
      </c>
      <c r="Z29" s="307">
        <v>753</v>
      </c>
      <c r="AA29" s="307">
        <v>0</v>
      </c>
      <c r="AB29" s="305" t="s">
        <v>160</v>
      </c>
      <c r="AC29" s="308" t="s">
        <v>144</v>
      </c>
      <c r="AD29" s="107">
        <v>0</v>
      </c>
    </row>
    <row r="30" spans="1:30" x14ac:dyDescent="0.2">
      <c r="A30" s="305">
        <v>2026</v>
      </c>
      <c r="B30" s="305">
        <v>546</v>
      </c>
      <c r="C30" s="305" t="s">
        <v>128</v>
      </c>
      <c r="D30" s="306" t="s">
        <v>158</v>
      </c>
      <c r="E30" s="306" t="s">
        <v>136</v>
      </c>
      <c r="F30" s="306" t="s">
        <v>122</v>
      </c>
      <c r="G30" s="309">
        <v>924.29</v>
      </c>
      <c r="H30" s="309">
        <v>166.67</v>
      </c>
      <c r="I30" s="310" t="s">
        <v>123</v>
      </c>
      <c r="J30" s="309">
        <f t="shared" si="0"/>
        <v>757.62</v>
      </c>
      <c r="K30" s="305" t="s">
        <v>137</v>
      </c>
      <c r="L30" s="305" t="s">
        <v>122</v>
      </c>
      <c r="M30" s="305" t="s">
        <v>126</v>
      </c>
      <c r="N30" s="305" t="s">
        <v>159</v>
      </c>
      <c r="O30" s="305" t="s">
        <v>139</v>
      </c>
      <c r="P30" s="306" t="s">
        <v>140</v>
      </c>
      <c r="Q30" s="305" t="s">
        <v>141</v>
      </c>
      <c r="R30" s="305" t="s">
        <v>141</v>
      </c>
      <c r="S30" s="305" t="s">
        <v>132</v>
      </c>
      <c r="T30" s="305" t="s">
        <v>133</v>
      </c>
      <c r="U30" s="307" t="s">
        <v>156</v>
      </c>
      <c r="V30" s="307">
        <v>470</v>
      </c>
      <c r="W30" s="307">
        <v>550</v>
      </c>
      <c r="X30" s="307">
        <v>4</v>
      </c>
      <c r="Y30" s="307">
        <v>2026</v>
      </c>
      <c r="Z30" s="307">
        <v>754</v>
      </c>
      <c r="AA30" s="307">
        <v>0</v>
      </c>
      <c r="AB30" s="305" t="s">
        <v>160</v>
      </c>
      <c r="AC30" s="308" t="s">
        <v>144</v>
      </c>
      <c r="AD30" s="107">
        <v>0</v>
      </c>
    </row>
    <row r="31" spans="1:30" x14ac:dyDescent="0.2">
      <c r="A31" s="305">
        <v>2026</v>
      </c>
      <c r="B31" s="305">
        <v>546</v>
      </c>
      <c r="C31" s="305" t="s">
        <v>128</v>
      </c>
      <c r="D31" s="306" t="s">
        <v>158</v>
      </c>
      <c r="E31" s="306" t="s">
        <v>136</v>
      </c>
      <c r="F31" s="306" t="s">
        <v>122</v>
      </c>
      <c r="G31" s="309">
        <v>247.42</v>
      </c>
      <c r="H31" s="309">
        <v>44.62</v>
      </c>
      <c r="I31" s="310" t="s">
        <v>123</v>
      </c>
      <c r="J31" s="309">
        <f t="shared" si="0"/>
        <v>202.79999999999998</v>
      </c>
      <c r="K31" s="305" t="s">
        <v>137</v>
      </c>
      <c r="L31" s="305" t="s">
        <v>122</v>
      </c>
      <c r="M31" s="305" t="s">
        <v>126</v>
      </c>
      <c r="N31" s="305" t="s">
        <v>159</v>
      </c>
      <c r="O31" s="305" t="s">
        <v>139</v>
      </c>
      <c r="P31" s="306" t="s">
        <v>140</v>
      </c>
      <c r="Q31" s="305" t="s">
        <v>141</v>
      </c>
      <c r="R31" s="305" t="s">
        <v>141</v>
      </c>
      <c r="S31" s="305" t="s">
        <v>132</v>
      </c>
      <c r="T31" s="305" t="s">
        <v>133</v>
      </c>
      <c r="U31" s="307" t="s">
        <v>154</v>
      </c>
      <c r="V31" s="307">
        <v>3220</v>
      </c>
      <c r="W31" s="307">
        <v>357</v>
      </c>
      <c r="X31" s="307">
        <v>2</v>
      </c>
      <c r="Y31" s="307">
        <v>2026</v>
      </c>
      <c r="Z31" s="307">
        <v>752</v>
      </c>
      <c r="AA31" s="307">
        <v>0</v>
      </c>
      <c r="AB31" s="305" t="s">
        <v>160</v>
      </c>
      <c r="AC31" s="308" t="s">
        <v>144</v>
      </c>
      <c r="AD31" s="107">
        <v>0</v>
      </c>
    </row>
    <row r="32" spans="1:30" x14ac:dyDescent="0.2">
      <c r="A32" s="305">
        <v>2026</v>
      </c>
      <c r="B32" s="305">
        <v>546</v>
      </c>
      <c r="C32" s="305" t="s">
        <v>128</v>
      </c>
      <c r="D32" s="306" t="s">
        <v>158</v>
      </c>
      <c r="E32" s="306" t="s">
        <v>136</v>
      </c>
      <c r="F32" s="306" t="s">
        <v>122</v>
      </c>
      <c r="G32" s="309">
        <v>259.72000000000003</v>
      </c>
      <c r="H32" s="309">
        <v>46.84</v>
      </c>
      <c r="I32" s="310" t="s">
        <v>123</v>
      </c>
      <c r="J32" s="309">
        <f t="shared" si="0"/>
        <v>212.88000000000002</v>
      </c>
      <c r="K32" s="305" t="s">
        <v>137</v>
      </c>
      <c r="L32" s="305" t="s">
        <v>122</v>
      </c>
      <c r="M32" s="305" t="s">
        <v>126</v>
      </c>
      <c r="N32" s="305" t="s">
        <v>159</v>
      </c>
      <c r="O32" s="305" t="s">
        <v>139</v>
      </c>
      <c r="P32" s="306" t="s">
        <v>140</v>
      </c>
      <c r="Q32" s="305" t="s">
        <v>141</v>
      </c>
      <c r="R32" s="305" t="s">
        <v>141</v>
      </c>
      <c r="S32" s="305" t="s">
        <v>132</v>
      </c>
      <c r="T32" s="305" t="s">
        <v>133</v>
      </c>
      <c r="U32" s="307" t="s">
        <v>147</v>
      </c>
      <c r="V32" s="307">
        <v>580</v>
      </c>
      <c r="W32" s="307">
        <v>540</v>
      </c>
      <c r="X32" s="307">
        <v>9</v>
      </c>
      <c r="Y32" s="307">
        <v>2026</v>
      </c>
      <c r="Z32" s="307">
        <v>751</v>
      </c>
      <c r="AA32" s="307">
        <v>0</v>
      </c>
      <c r="AB32" s="305" t="s">
        <v>160</v>
      </c>
      <c r="AC32" s="308" t="s">
        <v>144</v>
      </c>
      <c r="AD32" s="107">
        <v>0</v>
      </c>
    </row>
    <row r="33" spans="1:30" x14ac:dyDescent="0.2">
      <c r="A33" s="305">
        <v>2026</v>
      </c>
      <c r="B33" s="305">
        <v>546</v>
      </c>
      <c r="C33" s="305" t="s">
        <v>128</v>
      </c>
      <c r="D33" s="306" t="s">
        <v>158</v>
      </c>
      <c r="E33" s="306" t="s">
        <v>136</v>
      </c>
      <c r="F33" s="306" t="s">
        <v>122</v>
      </c>
      <c r="G33" s="309">
        <v>567.39</v>
      </c>
      <c r="H33" s="309">
        <v>102.32</v>
      </c>
      <c r="I33" s="310" t="s">
        <v>123</v>
      </c>
      <c r="J33" s="309">
        <f t="shared" si="0"/>
        <v>465.07</v>
      </c>
      <c r="K33" s="305" t="s">
        <v>137</v>
      </c>
      <c r="L33" s="305" t="s">
        <v>122</v>
      </c>
      <c r="M33" s="305" t="s">
        <v>126</v>
      </c>
      <c r="N33" s="305" t="s">
        <v>159</v>
      </c>
      <c r="O33" s="305" t="s">
        <v>139</v>
      </c>
      <c r="P33" s="306" t="s">
        <v>140</v>
      </c>
      <c r="Q33" s="305" t="s">
        <v>141</v>
      </c>
      <c r="R33" s="305" t="s">
        <v>141</v>
      </c>
      <c r="S33" s="305" t="s">
        <v>132</v>
      </c>
      <c r="T33" s="305" t="s">
        <v>133</v>
      </c>
      <c r="U33" s="307" t="s">
        <v>153</v>
      </c>
      <c r="V33" s="307">
        <v>1680</v>
      </c>
      <c r="W33" s="307">
        <v>1010</v>
      </c>
      <c r="X33" s="307">
        <v>7</v>
      </c>
      <c r="Y33" s="307">
        <v>2026</v>
      </c>
      <c r="Z33" s="307">
        <v>747</v>
      </c>
      <c r="AA33" s="307">
        <v>0</v>
      </c>
      <c r="AB33" s="305" t="s">
        <v>160</v>
      </c>
      <c r="AC33" s="308" t="s">
        <v>144</v>
      </c>
      <c r="AD33" s="107">
        <v>0</v>
      </c>
    </row>
    <row r="34" spans="1:30" x14ac:dyDescent="0.2">
      <c r="A34" s="305">
        <v>2026</v>
      </c>
      <c r="B34" s="305">
        <v>546</v>
      </c>
      <c r="C34" s="305" t="s">
        <v>128</v>
      </c>
      <c r="D34" s="306" t="s">
        <v>158</v>
      </c>
      <c r="E34" s="306" t="s">
        <v>136</v>
      </c>
      <c r="F34" s="306" t="s">
        <v>122</v>
      </c>
      <c r="G34" s="309">
        <v>538.73</v>
      </c>
      <c r="H34" s="309">
        <v>97.15</v>
      </c>
      <c r="I34" s="310" t="s">
        <v>123</v>
      </c>
      <c r="J34" s="309">
        <f t="shared" si="0"/>
        <v>441.58000000000004</v>
      </c>
      <c r="K34" s="305" t="s">
        <v>137</v>
      </c>
      <c r="L34" s="305" t="s">
        <v>122</v>
      </c>
      <c r="M34" s="305" t="s">
        <v>126</v>
      </c>
      <c r="N34" s="305" t="s">
        <v>159</v>
      </c>
      <c r="O34" s="305" t="s">
        <v>139</v>
      </c>
      <c r="P34" s="306" t="s">
        <v>140</v>
      </c>
      <c r="Q34" s="305" t="s">
        <v>141</v>
      </c>
      <c r="R34" s="305" t="s">
        <v>141</v>
      </c>
      <c r="S34" s="305" t="s">
        <v>132</v>
      </c>
      <c r="T34" s="305" t="s">
        <v>133</v>
      </c>
      <c r="U34" s="307" t="s">
        <v>151</v>
      </c>
      <c r="V34" s="307">
        <v>1570</v>
      </c>
      <c r="W34" s="307">
        <v>950</v>
      </c>
      <c r="X34" s="307">
        <v>7</v>
      </c>
      <c r="Y34" s="307">
        <v>2026</v>
      </c>
      <c r="Z34" s="307">
        <v>745</v>
      </c>
      <c r="AA34" s="307">
        <v>0</v>
      </c>
      <c r="AB34" s="305" t="s">
        <v>160</v>
      </c>
      <c r="AC34" s="308" t="s">
        <v>144</v>
      </c>
      <c r="AD34" s="107">
        <v>0</v>
      </c>
    </row>
    <row r="35" spans="1:30" x14ac:dyDescent="0.2">
      <c r="A35" s="305">
        <v>2026</v>
      </c>
      <c r="B35" s="305">
        <v>546</v>
      </c>
      <c r="C35" s="305" t="s">
        <v>128</v>
      </c>
      <c r="D35" s="306" t="s">
        <v>158</v>
      </c>
      <c r="E35" s="306" t="s">
        <v>136</v>
      </c>
      <c r="F35" s="306" t="s">
        <v>122</v>
      </c>
      <c r="G35" s="309">
        <v>160.82</v>
      </c>
      <c r="H35" s="309">
        <v>29</v>
      </c>
      <c r="I35" s="310" t="s">
        <v>123</v>
      </c>
      <c r="J35" s="309">
        <f t="shared" si="0"/>
        <v>131.82</v>
      </c>
      <c r="K35" s="305" t="s">
        <v>137</v>
      </c>
      <c r="L35" s="305" t="s">
        <v>122</v>
      </c>
      <c r="M35" s="305" t="s">
        <v>126</v>
      </c>
      <c r="N35" s="305" t="s">
        <v>159</v>
      </c>
      <c r="O35" s="305" t="s">
        <v>139</v>
      </c>
      <c r="P35" s="306" t="s">
        <v>140</v>
      </c>
      <c r="Q35" s="305" t="s">
        <v>141</v>
      </c>
      <c r="R35" s="305" t="s">
        <v>141</v>
      </c>
      <c r="S35" s="305" t="s">
        <v>132</v>
      </c>
      <c r="T35" s="305" t="s">
        <v>133</v>
      </c>
      <c r="U35" s="307" t="s">
        <v>152</v>
      </c>
      <c r="V35" s="307">
        <v>2120</v>
      </c>
      <c r="W35" s="307">
        <v>1315</v>
      </c>
      <c r="X35" s="307">
        <v>2</v>
      </c>
      <c r="Y35" s="307">
        <v>2026</v>
      </c>
      <c r="Z35" s="307">
        <v>746</v>
      </c>
      <c r="AA35" s="307">
        <v>0</v>
      </c>
      <c r="AB35" s="305" t="s">
        <v>160</v>
      </c>
      <c r="AC35" s="308" t="s">
        <v>144</v>
      </c>
      <c r="AD35" s="107">
        <v>0</v>
      </c>
    </row>
    <row r="36" spans="1:30" x14ac:dyDescent="0.2">
      <c r="A36" s="305">
        <v>2026</v>
      </c>
      <c r="B36" s="305">
        <v>546</v>
      </c>
      <c r="C36" s="305" t="s">
        <v>128</v>
      </c>
      <c r="D36" s="306" t="s">
        <v>158</v>
      </c>
      <c r="E36" s="306" t="s">
        <v>136</v>
      </c>
      <c r="F36" s="306" t="s">
        <v>122</v>
      </c>
      <c r="G36" s="309">
        <v>472.61</v>
      </c>
      <c r="H36" s="309">
        <v>85.23</v>
      </c>
      <c r="I36" s="310" t="s">
        <v>123</v>
      </c>
      <c r="J36" s="309">
        <f t="shared" si="0"/>
        <v>387.38</v>
      </c>
      <c r="K36" s="305" t="s">
        <v>137</v>
      </c>
      <c r="L36" s="305" t="s">
        <v>122</v>
      </c>
      <c r="M36" s="305" t="s">
        <v>126</v>
      </c>
      <c r="N36" s="305" t="s">
        <v>159</v>
      </c>
      <c r="O36" s="305" t="s">
        <v>139</v>
      </c>
      <c r="P36" s="306" t="s">
        <v>140</v>
      </c>
      <c r="Q36" s="305" t="s">
        <v>141</v>
      </c>
      <c r="R36" s="305" t="s">
        <v>141</v>
      </c>
      <c r="S36" s="305" t="s">
        <v>132</v>
      </c>
      <c r="T36" s="305" t="s">
        <v>133</v>
      </c>
      <c r="U36" s="307" t="s">
        <v>150</v>
      </c>
      <c r="V36" s="307">
        <v>1460</v>
      </c>
      <c r="W36" s="307">
        <v>860</v>
      </c>
      <c r="X36" s="307">
        <v>8</v>
      </c>
      <c r="Y36" s="307">
        <v>2026</v>
      </c>
      <c r="Z36" s="307">
        <v>744</v>
      </c>
      <c r="AA36" s="307">
        <v>0</v>
      </c>
      <c r="AB36" s="305" t="s">
        <v>160</v>
      </c>
      <c r="AC36" s="308" t="s">
        <v>144</v>
      </c>
      <c r="AD36" s="107">
        <v>0</v>
      </c>
    </row>
    <row r="37" spans="1:30" x14ac:dyDescent="0.2">
      <c r="A37" s="305">
        <v>2026</v>
      </c>
      <c r="B37" s="305">
        <v>546</v>
      </c>
      <c r="C37" s="305" t="s">
        <v>128</v>
      </c>
      <c r="D37" s="306" t="s">
        <v>158</v>
      </c>
      <c r="E37" s="306" t="s">
        <v>136</v>
      </c>
      <c r="F37" s="306" t="s">
        <v>122</v>
      </c>
      <c r="G37" s="309">
        <v>68.58</v>
      </c>
      <c r="H37" s="309">
        <v>12.37</v>
      </c>
      <c r="I37" s="310" t="s">
        <v>123</v>
      </c>
      <c r="J37" s="309">
        <f t="shared" si="0"/>
        <v>56.21</v>
      </c>
      <c r="K37" s="305" t="s">
        <v>137</v>
      </c>
      <c r="L37" s="305" t="s">
        <v>122</v>
      </c>
      <c r="M37" s="305" t="s">
        <v>126</v>
      </c>
      <c r="N37" s="305" t="s">
        <v>159</v>
      </c>
      <c r="O37" s="305" t="s">
        <v>139</v>
      </c>
      <c r="P37" s="306" t="s">
        <v>140</v>
      </c>
      <c r="Q37" s="305" t="s">
        <v>141</v>
      </c>
      <c r="R37" s="305" t="s">
        <v>141</v>
      </c>
      <c r="S37" s="305" t="s">
        <v>132</v>
      </c>
      <c r="T37" s="305" t="s">
        <v>133</v>
      </c>
      <c r="U37" s="307" t="s">
        <v>149</v>
      </c>
      <c r="V37" s="307">
        <v>2340</v>
      </c>
      <c r="W37" s="307">
        <v>1225</v>
      </c>
      <c r="X37" s="307">
        <v>7</v>
      </c>
      <c r="Y37" s="307">
        <v>2026</v>
      </c>
      <c r="Z37" s="307">
        <v>743</v>
      </c>
      <c r="AA37" s="307">
        <v>0</v>
      </c>
      <c r="AB37" s="305" t="s">
        <v>160</v>
      </c>
      <c r="AC37" s="308" t="s">
        <v>144</v>
      </c>
      <c r="AD37" s="107">
        <v>0</v>
      </c>
    </row>
    <row r="38" spans="1:30" x14ac:dyDescent="0.2">
      <c r="A38" s="305">
        <v>2026</v>
      </c>
      <c r="B38" s="305">
        <v>546</v>
      </c>
      <c r="C38" s="305" t="s">
        <v>128</v>
      </c>
      <c r="D38" s="306" t="s">
        <v>158</v>
      </c>
      <c r="E38" s="306" t="s">
        <v>136</v>
      </c>
      <c r="F38" s="306" t="s">
        <v>122</v>
      </c>
      <c r="G38" s="309">
        <v>247.42</v>
      </c>
      <c r="H38" s="309">
        <v>44.62</v>
      </c>
      <c r="I38" s="310" t="s">
        <v>123</v>
      </c>
      <c r="J38" s="309">
        <f t="shared" si="0"/>
        <v>202.79999999999998</v>
      </c>
      <c r="K38" s="305" t="s">
        <v>137</v>
      </c>
      <c r="L38" s="305" t="s">
        <v>122</v>
      </c>
      <c r="M38" s="305" t="s">
        <v>126</v>
      </c>
      <c r="N38" s="305" t="s">
        <v>159</v>
      </c>
      <c r="O38" s="305" t="s">
        <v>139</v>
      </c>
      <c r="P38" s="306" t="s">
        <v>140</v>
      </c>
      <c r="Q38" s="305" t="s">
        <v>141</v>
      </c>
      <c r="R38" s="305" t="s">
        <v>141</v>
      </c>
      <c r="S38" s="305" t="s">
        <v>132</v>
      </c>
      <c r="T38" s="305" t="s">
        <v>133</v>
      </c>
      <c r="U38" s="307" t="s">
        <v>148</v>
      </c>
      <c r="V38" s="307">
        <v>2010</v>
      </c>
      <c r="W38" s="307">
        <v>1280</v>
      </c>
      <c r="X38" s="307">
        <v>11</v>
      </c>
      <c r="Y38" s="307">
        <v>2026</v>
      </c>
      <c r="Z38" s="307">
        <v>742</v>
      </c>
      <c r="AA38" s="307">
        <v>0</v>
      </c>
      <c r="AB38" s="305" t="s">
        <v>160</v>
      </c>
      <c r="AC38" s="308" t="s">
        <v>144</v>
      </c>
      <c r="AD38" s="107">
        <v>0</v>
      </c>
    </row>
    <row r="39" spans="1:30" x14ac:dyDescent="0.2">
      <c r="A39" s="305">
        <v>2026</v>
      </c>
      <c r="B39" s="305">
        <v>546</v>
      </c>
      <c r="C39" s="305" t="s">
        <v>128</v>
      </c>
      <c r="D39" s="306" t="s">
        <v>158</v>
      </c>
      <c r="E39" s="306" t="s">
        <v>136</v>
      </c>
      <c r="F39" s="306" t="s">
        <v>122</v>
      </c>
      <c r="G39" s="309">
        <v>99.74</v>
      </c>
      <c r="H39" s="309">
        <v>17.989999999999998</v>
      </c>
      <c r="I39" s="310" t="s">
        <v>123</v>
      </c>
      <c r="J39" s="309">
        <f t="shared" si="0"/>
        <v>81.75</v>
      </c>
      <c r="K39" s="305" t="s">
        <v>137</v>
      </c>
      <c r="L39" s="305" t="s">
        <v>122</v>
      </c>
      <c r="M39" s="305" t="s">
        <v>126</v>
      </c>
      <c r="N39" s="305" t="s">
        <v>159</v>
      </c>
      <c r="O39" s="305" t="s">
        <v>139</v>
      </c>
      <c r="P39" s="306" t="s">
        <v>140</v>
      </c>
      <c r="Q39" s="305" t="s">
        <v>141</v>
      </c>
      <c r="R39" s="305" t="s">
        <v>141</v>
      </c>
      <c r="S39" s="305" t="s">
        <v>132</v>
      </c>
      <c r="T39" s="305" t="s">
        <v>133</v>
      </c>
      <c r="U39" s="307" t="s">
        <v>146</v>
      </c>
      <c r="V39" s="307">
        <v>140</v>
      </c>
      <c r="W39" s="307">
        <v>180</v>
      </c>
      <c r="X39" s="307">
        <v>18</v>
      </c>
      <c r="Y39" s="307">
        <v>2026</v>
      </c>
      <c r="Z39" s="307">
        <v>736</v>
      </c>
      <c r="AA39" s="307">
        <v>0</v>
      </c>
      <c r="AB39" s="305" t="s">
        <v>160</v>
      </c>
      <c r="AC39" s="308" t="s">
        <v>144</v>
      </c>
      <c r="AD39" s="107">
        <v>0</v>
      </c>
    </row>
    <row r="40" spans="1:30" x14ac:dyDescent="0.2">
      <c r="A40" s="305">
        <v>2026</v>
      </c>
      <c r="B40" s="305">
        <v>546</v>
      </c>
      <c r="C40" s="305" t="s">
        <v>128</v>
      </c>
      <c r="D40" s="306" t="s">
        <v>158</v>
      </c>
      <c r="E40" s="306" t="s">
        <v>136</v>
      </c>
      <c r="F40" s="306" t="s">
        <v>122</v>
      </c>
      <c r="G40" s="309">
        <v>130.5</v>
      </c>
      <c r="H40" s="309">
        <v>23.52</v>
      </c>
      <c r="I40" s="310" t="s">
        <v>123</v>
      </c>
      <c r="J40" s="309">
        <f t="shared" si="0"/>
        <v>106.98</v>
      </c>
      <c r="K40" s="305" t="s">
        <v>137</v>
      </c>
      <c r="L40" s="305" t="s">
        <v>122</v>
      </c>
      <c r="M40" s="305" t="s">
        <v>126</v>
      </c>
      <c r="N40" s="305" t="s">
        <v>159</v>
      </c>
      <c r="O40" s="305" t="s">
        <v>139</v>
      </c>
      <c r="P40" s="306" t="s">
        <v>140</v>
      </c>
      <c r="Q40" s="305" t="s">
        <v>141</v>
      </c>
      <c r="R40" s="305" t="s">
        <v>141</v>
      </c>
      <c r="S40" s="305" t="s">
        <v>132</v>
      </c>
      <c r="T40" s="305" t="s">
        <v>133</v>
      </c>
      <c r="U40" s="307" t="s">
        <v>142</v>
      </c>
      <c r="V40" s="307">
        <v>250</v>
      </c>
      <c r="W40" s="307">
        <v>180</v>
      </c>
      <c r="X40" s="307">
        <v>27</v>
      </c>
      <c r="Y40" s="307">
        <v>2026</v>
      </c>
      <c r="Z40" s="307">
        <v>737</v>
      </c>
      <c r="AA40" s="307">
        <v>0</v>
      </c>
      <c r="AB40" s="305" t="s">
        <v>160</v>
      </c>
      <c r="AC40" s="308" t="s">
        <v>144</v>
      </c>
      <c r="AD40" s="107">
        <v>0</v>
      </c>
    </row>
    <row r="41" spans="1:30" x14ac:dyDescent="0.2">
      <c r="A41" s="305">
        <v>2026</v>
      </c>
      <c r="B41" s="305">
        <v>546</v>
      </c>
      <c r="C41" s="305" t="s">
        <v>128</v>
      </c>
      <c r="D41" s="306" t="s">
        <v>158</v>
      </c>
      <c r="E41" s="306" t="s">
        <v>136</v>
      </c>
      <c r="F41" s="306" t="s">
        <v>122</v>
      </c>
      <c r="G41" s="309">
        <v>130.5</v>
      </c>
      <c r="H41" s="309">
        <v>23.52</v>
      </c>
      <c r="I41" s="310" t="s">
        <v>123</v>
      </c>
      <c r="J41" s="309">
        <f t="shared" si="0"/>
        <v>106.98</v>
      </c>
      <c r="K41" s="305" t="s">
        <v>137</v>
      </c>
      <c r="L41" s="305" t="s">
        <v>122</v>
      </c>
      <c r="M41" s="305" t="s">
        <v>126</v>
      </c>
      <c r="N41" s="305" t="s">
        <v>159</v>
      </c>
      <c r="O41" s="305" t="s">
        <v>139</v>
      </c>
      <c r="P41" s="306" t="s">
        <v>140</v>
      </c>
      <c r="Q41" s="305" t="s">
        <v>141</v>
      </c>
      <c r="R41" s="305" t="s">
        <v>141</v>
      </c>
      <c r="S41" s="305" t="s">
        <v>132</v>
      </c>
      <c r="T41" s="305" t="s">
        <v>133</v>
      </c>
      <c r="U41" s="307" t="s">
        <v>145</v>
      </c>
      <c r="V41" s="307">
        <v>4100</v>
      </c>
      <c r="W41" s="307">
        <v>180</v>
      </c>
      <c r="X41" s="307">
        <v>41</v>
      </c>
      <c r="Y41" s="307">
        <v>2026</v>
      </c>
      <c r="Z41" s="307">
        <v>738</v>
      </c>
      <c r="AA41" s="307">
        <v>0</v>
      </c>
      <c r="AB41" s="305" t="s">
        <v>160</v>
      </c>
      <c r="AC41" s="308" t="s">
        <v>144</v>
      </c>
      <c r="AD41" s="107">
        <v>0</v>
      </c>
    </row>
    <row r="42" spans="1:30" x14ac:dyDescent="0.2">
      <c r="A42" s="305">
        <v>2026</v>
      </c>
      <c r="B42" s="305">
        <v>546</v>
      </c>
      <c r="C42" s="305" t="s">
        <v>128</v>
      </c>
      <c r="D42" s="306" t="s">
        <v>158</v>
      </c>
      <c r="E42" s="306" t="s">
        <v>136</v>
      </c>
      <c r="F42" s="306" t="s">
        <v>122</v>
      </c>
      <c r="G42" s="309">
        <v>210.5</v>
      </c>
      <c r="H42" s="309">
        <v>37.96</v>
      </c>
      <c r="I42" s="310" t="s">
        <v>123</v>
      </c>
      <c r="J42" s="309">
        <f t="shared" ref="J42:J73" si="1">IF(I42="SI",G42-H42,G42)</f>
        <v>172.54</v>
      </c>
      <c r="K42" s="305" t="s">
        <v>137</v>
      </c>
      <c r="L42" s="305" t="s">
        <v>122</v>
      </c>
      <c r="M42" s="305" t="s">
        <v>126</v>
      </c>
      <c r="N42" s="305" t="s">
        <v>159</v>
      </c>
      <c r="O42" s="305" t="s">
        <v>139</v>
      </c>
      <c r="P42" s="306" t="s">
        <v>140</v>
      </c>
      <c r="Q42" s="305" t="s">
        <v>141</v>
      </c>
      <c r="R42" s="305" t="s">
        <v>141</v>
      </c>
      <c r="S42" s="305" t="s">
        <v>132</v>
      </c>
      <c r="T42" s="305" t="s">
        <v>133</v>
      </c>
      <c r="U42" s="307" t="s">
        <v>147</v>
      </c>
      <c r="V42" s="307">
        <v>580</v>
      </c>
      <c r="W42" s="307">
        <v>380</v>
      </c>
      <c r="X42" s="307">
        <v>10</v>
      </c>
      <c r="Y42" s="307">
        <v>2026</v>
      </c>
      <c r="Z42" s="307">
        <v>739</v>
      </c>
      <c r="AA42" s="307">
        <v>0</v>
      </c>
      <c r="AB42" s="305" t="s">
        <v>160</v>
      </c>
      <c r="AC42" s="308" t="s">
        <v>144</v>
      </c>
      <c r="AD42" s="107">
        <v>0</v>
      </c>
    </row>
    <row r="43" spans="1:30" x14ac:dyDescent="0.2">
      <c r="A43" s="305">
        <v>2026</v>
      </c>
      <c r="B43" s="305">
        <v>571</v>
      </c>
      <c r="C43" s="305" t="s">
        <v>161</v>
      </c>
      <c r="D43" s="306" t="s">
        <v>162</v>
      </c>
      <c r="E43" s="306" t="s">
        <v>136</v>
      </c>
      <c r="F43" s="306" t="s">
        <v>122</v>
      </c>
      <c r="G43" s="309">
        <v>3483.48</v>
      </c>
      <c r="H43" s="309">
        <v>628.16999999999996</v>
      </c>
      <c r="I43" s="310" t="s">
        <v>123</v>
      </c>
      <c r="J43" s="309">
        <f t="shared" si="1"/>
        <v>2855.31</v>
      </c>
      <c r="K43" s="305" t="s">
        <v>163</v>
      </c>
      <c r="L43" s="305" t="s">
        <v>122</v>
      </c>
      <c r="M43" s="305" t="s">
        <v>126</v>
      </c>
      <c r="N43" s="305" t="s">
        <v>164</v>
      </c>
      <c r="O43" s="305" t="s">
        <v>165</v>
      </c>
      <c r="P43" s="306" t="s">
        <v>140</v>
      </c>
      <c r="Q43" s="305" t="s">
        <v>141</v>
      </c>
      <c r="R43" s="305" t="s">
        <v>141</v>
      </c>
      <c r="S43" s="305" t="s">
        <v>132</v>
      </c>
      <c r="T43" s="305" t="s">
        <v>133</v>
      </c>
      <c r="U43" s="307" t="s">
        <v>151</v>
      </c>
      <c r="V43" s="307">
        <v>1570</v>
      </c>
      <c r="W43" s="307">
        <v>955</v>
      </c>
      <c r="X43" s="307">
        <v>99</v>
      </c>
      <c r="Y43" s="307">
        <v>2026</v>
      </c>
      <c r="Z43" s="307">
        <v>425</v>
      </c>
      <c r="AA43" s="307">
        <v>0</v>
      </c>
      <c r="AB43" s="305" t="s">
        <v>160</v>
      </c>
      <c r="AC43" s="308" t="s">
        <v>166</v>
      </c>
      <c r="AD43" s="107">
        <v>0</v>
      </c>
    </row>
    <row r="44" spans="1:30" x14ac:dyDescent="0.2">
      <c r="A44" s="305">
        <v>2026</v>
      </c>
      <c r="B44" s="305">
        <v>571</v>
      </c>
      <c r="C44" s="305" t="s">
        <v>161</v>
      </c>
      <c r="D44" s="306" t="s">
        <v>162</v>
      </c>
      <c r="E44" s="306" t="s">
        <v>136</v>
      </c>
      <c r="F44" s="306" t="s">
        <v>122</v>
      </c>
      <c r="G44" s="309">
        <v>1507.07</v>
      </c>
      <c r="H44" s="309">
        <v>271.77</v>
      </c>
      <c r="I44" s="310" t="s">
        <v>123</v>
      </c>
      <c r="J44" s="309">
        <f t="shared" si="1"/>
        <v>1235.3</v>
      </c>
      <c r="K44" s="305" t="s">
        <v>163</v>
      </c>
      <c r="L44" s="305" t="s">
        <v>122</v>
      </c>
      <c r="M44" s="305" t="s">
        <v>126</v>
      </c>
      <c r="N44" s="305" t="s">
        <v>164</v>
      </c>
      <c r="O44" s="305" t="s">
        <v>165</v>
      </c>
      <c r="P44" s="306" t="s">
        <v>140</v>
      </c>
      <c r="Q44" s="305" t="s">
        <v>141</v>
      </c>
      <c r="R44" s="305" t="s">
        <v>141</v>
      </c>
      <c r="S44" s="305" t="s">
        <v>132</v>
      </c>
      <c r="T44" s="305" t="s">
        <v>133</v>
      </c>
      <c r="U44" s="307" t="s">
        <v>150</v>
      </c>
      <c r="V44" s="307">
        <v>1460</v>
      </c>
      <c r="W44" s="307">
        <v>865</v>
      </c>
      <c r="X44" s="307">
        <v>99</v>
      </c>
      <c r="Y44" s="307">
        <v>2026</v>
      </c>
      <c r="Z44" s="307">
        <v>426</v>
      </c>
      <c r="AA44" s="307">
        <v>0</v>
      </c>
      <c r="AB44" s="305" t="s">
        <v>160</v>
      </c>
      <c r="AC44" s="308" t="s">
        <v>166</v>
      </c>
      <c r="AD44" s="107">
        <v>0</v>
      </c>
    </row>
    <row r="45" spans="1:30" x14ac:dyDescent="0.2">
      <c r="A45" s="305">
        <v>2026</v>
      </c>
      <c r="B45" s="305">
        <v>571</v>
      </c>
      <c r="C45" s="305" t="s">
        <v>161</v>
      </c>
      <c r="D45" s="306" t="s">
        <v>162</v>
      </c>
      <c r="E45" s="306" t="s">
        <v>136</v>
      </c>
      <c r="F45" s="306" t="s">
        <v>122</v>
      </c>
      <c r="G45" s="309">
        <v>3420.06</v>
      </c>
      <c r="H45" s="309">
        <v>616.73</v>
      </c>
      <c r="I45" s="310" t="s">
        <v>123</v>
      </c>
      <c r="J45" s="309">
        <f t="shared" si="1"/>
        <v>2803.33</v>
      </c>
      <c r="K45" s="305" t="s">
        <v>163</v>
      </c>
      <c r="L45" s="305" t="s">
        <v>122</v>
      </c>
      <c r="M45" s="305" t="s">
        <v>126</v>
      </c>
      <c r="N45" s="305" t="s">
        <v>164</v>
      </c>
      <c r="O45" s="305" t="s">
        <v>165</v>
      </c>
      <c r="P45" s="306" t="s">
        <v>140</v>
      </c>
      <c r="Q45" s="305" t="s">
        <v>141</v>
      </c>
      <c r="R45" s="305" t="s">
        <v>141</v>
      </c>
      <c r="S45" s="305" t="s">
        <v>132</v>
      </c>
      <c r="T45" s="305" t="s">
        <v>133</v>
      </c>
      <c r="U45" s="307" t="s">
        <v>156</v>
      </c>
      <c r="V45" s="307">
        <v>470</v>
      </c>
      <c r="W45" s="307">
        <v>550</v>
      </c>
      <c r="X45" s="307">
        <v>4</v>
      </c>
      <c r="Y45" s="307">
        <v>2026</v>
      </c>
      <c r="Z45" s="307">
        <v>427</v>
      </c>
      <c r="AA45" s="307">
        <v>0</v>
      </c>
      <c r="AB45" s="305" t="s">
        <v>160</v>
      </c>
      <c r="AC45" s="308" t="s">
        <v>166</v>
      </c>
      <c r="AD45" s="107">
        <v>0</v>
      </c>
    </row>
    <row r="46" spans="1:30" x14ac:dyDescent="0.2">
      <c r="A46" s="305">
        <v>2026</v>
      </c>
      <c r="B46" s="305">
        <v>543</v>
      </c>
      <c r="C46" s="305" t="s">
        <v>128</v>
      </c>
      <c r="D46" s="306" t="s">
        <v>274</v>
      </c>
      <c r="E46" s="306" t="s">
        <v>275</v>
      </c>
      <c r="F46" s="306" t="s">
        <v>276</v>
      </c>
      <c r="G46" s="309">
        <v>2427.8000000000002</v>
      </c>
      <c r="H46" s="309">
        <v>437.8</v>
      </c>
      <c r="I46" s="310" t="s">
        <v>123</v>
      </c>
      <c r="J46" s="309">
        <f t="shared" si="1"/>
        <v>1990.0000000000002</v>
      </c>
      <c r="K46" s="305" t="s">
        <v>277</v>
      </c>
      <c r="L46" s="305" t="s">
        <v>278</v>
      </c>
      <c r="M46" s="305" t="s">
        <v>126</v>
      </c>
      <c r="N46" s="305" t="s">
        <v>279</v>
      </c>
      <c r="O46" s="305" t="s">
        <v>165</v>
      </c>
      <c r="P46" s="306" t="s">
        <v>280</v>
      </c>
      <c r="Q46" s="305" t="s">
        <v>281</v>
      </c>
      <c r="R46" s="305" t="s">
        <v>281</v>
      </c>
      <c r="S46" s="305" t="s">
        <v>132</v>
      </c>
      <c r="T46" s="305" t="s">
        <v>133</v>
      </c>
      <c r="U46" s="307" t="s">
        <v>282</v>
      </c>
      <c r="V46" s="307">
        <v>3660</v>
      </c>
      <c r="W46" s="307">
        <v>1974</v>
      </c>
      <c r="X46" s="307">
        <v>50</v>
      </c>
      <c r="Y46" s="307">
        <v>2026</v>
      </c>
      <c r="Z46" s="307">
        <v>1364</v>
      </c>
      <c r="AA46" s="307">
        <v>0</v>
      </c>
      <c r="AB46" s="305" t="s">
        <v>160</v>
      </c>
      <c r="AC46" s="308" t="s">
        <v>166</v>
      </c>
      <c r="AD46" s="107">
        <v>1</v>
      </c>
    </row>
    <row r="47" spans="1:30" x14ac:dyDescent="0.2">
      <c r="A47" s="305">
        <v>2026</v>
      </c>
      <c r="B47" s="305">
        <v>544</v>
      </c>
      <c r="C47" s="305" t="s">
        <v>128</v>
      </c>
      <c r="D47" s="306" t="s">
        <v>193</v>
      </c>
      <c r="E47" s="306" t="s">
        <v>121</v>
      </c>
      <c r="F47" s="306" t="s">
        <v>194</v>
      </c>
      <c r="G47" s="309">
        <v>3484</v>
      </c>
      <c r="H47" s="309">
        <v>0</v>
      </c>
      <c r="I47" s="310" t="s">
        <v>169</v>
      </c>
      <c r="J47" s="309">
        <f t="shared" si="1"/>
        <v>3484</v>
      </c>
      <c r="K47" s="305" t="s">
        <v>195</v>
      </c>
      <c r="L47" s="305" t="s">
        <v>196</v>
      </c>
      <c r="M47" s="305" t="s">
        <v>126</v>
      </c>
      <c r="N47" s="305" t="s">
        <v>197</v>
      </c>
      <c r="O47" s="305" t="s">
        <v>121</v>
      </c>
      <c r="P47" s="306" t="s">
        <v>198</v>
      </c>
      <c r="Q47" s="305" t="s">
        <v>199</v>
      </c>
      <c r="R47" s="305" t="s">
        <v>200</v>
      </c>
      <c r="S47" s="305" t="s">
        <v>132</v>
      </c>
      <c r="T47" s="305" t="s">
        <v>133</v>
      </c>
      <c r="U47" s="307" t="s">
        <v>201</v>
      </c>
      <c r="V47" s="307">
        <v>7230</v>
      </c>
      <c r="W47" s="307">
        <v>3066</v>
      </c>
      <c r="X47" s="307">
        <v>10</v>
      </c>
      <c r="Y47" s="307">
        <v>2026</v>
      </c>
      <c r="Z47" s="307">
        <v>26</v>
      </c>
      <c r="AA47" s="307">
        <v>0</v>
      </c>
      <c r="AB47" s="305" t="s">
        <v>122</v>
      </c>
      <c r="AC47" s="308" t="s">
        <v>202</v>
      </c>
      <c r="AD47" s="107">
        <v>1</v>
      </c>
    </row>
    <row r="48" spans="1:30" x14ac:dyDescent="0.2">
      <c r="A48" s="305">
        <v>2026</v>
      </c>
      <c r="B48" s="305">
        <v>565</v>
      </c>
      <c r="C48" s="305" t="s">
        <v>119</v>
      </c>
      <c r="D48" s="306" t="s">
        <v>120</v>
      </c>
      <c r="E48" s="306" t="s">
        <v>121</v>
      </c>
      <c r="F48" s="306" t="s">
        <v>122</v>
      </c>
      <c r="G48" s="309">
        <v>-24.52</v>
      </c>
      <c r="H48" s="309">
        <v>-4.42</v>
      </c>
      <c r="I48" s="310" t="s">
        <v>123</v>
      </c>
      <c r="J48" s="309">
        <f t="shared" si="1"/>
        <v>-20.100000000000001</v>
      </c>
      <c r="K48" s="305" t="s">
        <v>124</v>
      </c>
      <c r="L48" s="305" t="s">
        <v>125</v>
      </c>
      <c r="M48" s="305" t="s">
        <v>126</v>
      </c>
      <c r="N48" s="305" t="s">
        <v>127</v>
      </c>
      <c r="O48" s="305" t="s">
        <v>128</v>
      </c>
      <c r="P48" s="306" t="s">
        <v>129</v>
      </c>
      <c r="Q48" s="305" t="s">
        <v>130</v>
      </c>
      <c r="R48" s="305" t="s">
        <v>131</v>
      </c>
      <c r="S48" s="305" t="s">
        <v>132</v>
      </c>
      <c r="T48" s="305" t="s">
        <v>133</v>
      </c>
      <c r="U48" s="307" t="s">
        <v>122</v>
      </c>
      <c r="V48" s="307">
        <v>0</v>
      </c>
      <c r="W48" s="307">
        <v>0</v>
      </c>
      <c r="X48" s="307">
        <v>0</v>
      </c>
      <c r="Y48" s="307">
        <v>0</v>
      </c>
      <c r="Z48" s="307">
        <v>0</v>
      </c>
      <c r="AA48" s="307">
        <v>0</v>
      </c>
      <c r="AB48" s="305" t="s">
        <v>122</v>
      </c>
      <c r="AC48" s="308" t="s">
        <v>134</v>
      </c>
      <c r="AD48" s="107">
        <v>1</v>
      </c>
    </row>
    <row r="49" spans="1:30" x14ac:dyDescent="0.2">
      <c r="A49" s="305">
        <v>2026</v>
      </c>
      <c r="B49" s="305">
        <v>584</v>
      </c>
      <c r="C49" s="305" t="s">
        <v>284</v>
      </c>
      <c r="D49" s="306" t="s">
        <v>331</v>
      </c>
      <c r="E49" s="306" t="s">
        <v>165</v>
      </c>
      <c r="F49" s="306" t="s">
        <v>332</v>
      </c>
      <c r="G49" s="309">
        <v>679.09</v>
      </c>
      <c r="H49" s="309">
        <v>122.46</v>
      </c>
      <c r="I49" s="310" t="s">
        <v>123</v>
      </c>
      <c r="J49" s="309">
        <f t="shared" si="1"/>
        <v>556.63</v>
      </c>
      <c r="K49" s="305" t="s">
        <v>333</v>
      </c>
      <c r="L49" s="305" t="s">
        <v>122</v>
      </c>
      <c r="M49" s="305" t="s">
        <v>126</v>
      </c>
      <c r="N49" s="305" t="s">
        <v>334</v>
      </c>
      <c r="O49" s="305" t="s">
        <v>335</v>
      </c>
      <c r="P49" s="306" t="s">
        <v>336</v>
      </c>
      <c r="Q49" s="305" t="s">
        <v>337</v>
      </c>
      <c r="R49" s="305" t="s">
        <v>337</v>
      </c>
      <c r="S49" s="305" t="s">
        <v>132</v>
      </c>
      <c r="T49" s="305" t="s">
        <v>133</v>
      </c>
      <c r="U49" s="307" t="s">
        <v>146</v>
      </c>
      <c r="V49" s="307">
        <v>140</v>
      </c>
      <c r="W49" s="307">
        <v>180</v>
      </c>
      <c r="X49" s="307">
        <v>14</v>
      </c>
      <c r="Y49" s="307">
        <v>2026</v>
      </c>
      <c r="Z49" s="307">
        <v>1267</v>
      </c>
      <c r="AA49" s="307">
        <v>0</v>
      </c>
      <c r="AB49" s="305" t="s">
        <v>122</v>
      </c>
      <c r="AC49" s="308" t="s">
        <v>338</v>
      </c>
      <c r="AD49" s="107">
        <v>1</v>
      </c>
    </row>
    <row r="50" spans="1:30" x14ac:dyDescent="0.2">
      <c r="A50" s="305">
        <v>2026</v>
      </c>
      <c r="B50" s="305">
        <v>584</v>
      </c>
      <c r="C50" s="305" t="s">
        <v>284</v>
      </c>
      <c r="D50" s="306" t="s">
        <v>331</v>
      </c>
      <c r="E50" s="306" t="s">
        <v>165</v>
      </c>
      <c r="F50" s="306" t="s">
        <v>332</v>
      </c>
      <c r="G50" s="309">
        <v>679.09</v>
      </c>
      <c r="H50" s="309">
        <v>122.46</v>
      </c>
      <c r="I50" s="310" t="s">
        <v>123</v>
      </c>
      <c r="J50" s="309">
        <f t="shared" si="1"/>
        <v>556.63</v>
      </c>
      <c r="K50" s="305" t="s">
        <v>333</v>
      </c>
      <c r="L50" s="305" t="s">
        <v>122</v>
      </c>
      <c r="M50" s="305" t="s">
        <v>126</v>
      </c>
      <c r="N50" s="305" t="s">
        <v>334</v>
      </c>
      <c r="O50" s="305" t="s">
        <v>335</v>
      </c>
      <c r="P50" s="306" t="s">
        <v>336</v>
      </c>
      <c r="Q50" s="305" t="s">
        <v>337</v>
      </c>
      <c r="R50" s="305" t="s">
        <v>337</v>
      </c>
      <c r="S50" s="305" t="s">
        <v>132</v>
      </c>
      <c r="T50" s="305" t="s">
        <v>133</v>
      </c>
      <c r="U50" s="307" t="s">
        <v>142</v>
      </c>
      <c r="V50" s="307">
        <v>250</v>
      </c>
      <c r="W50" s="307">
        <v>180</v>
      </c>
      <c r="X50" s="307">
        <v>26</v>
      </c>
      <c r="Y50" s="307">
        <v>2026</v>
      </c>
      <c r="Z50" s="307">
        <v>1268</v>
      </c>
      <c r="AA50" s="307">
        <v>0</v>
      </c>
      <c r="AB50" s="305" t="s">
        <v>122</v>
      </c>
      <c r="AC50" s="308" t="s">
        <v>338</v>
      </c>
      <c r="AD50" s="107">
        <v>0</v>
      </c>
    </row>
    <row r="51" spans="1:30" x14ac:dyDescent="0.2">
      <c r="A51" s="305">
        <v>2026</v>
      </c>
      <c r="B51" s="305">
        <v>584</v>
      </c>
      <c r="C51" s="305" t="s">
        <v>284</v>
      </c>
      <c r="D51" s="306" t="s">
        <v>331</v>
      </c>
      <c r="E51" s="306" t="s">
        <v>165</v>
      </c>
      <c r="F51" s="306" t="s">
        <v>332</v>
      </c>
      <c r="G51" s="309">
        <v>679.09</v>
      </c>
      <c r="H51" s="309">
        <v>122.46</v>
      </c>
      <c r="I51" s="310" t="s">
        <v>123</v>
      </c>
      <c r="J51" s="309">
        <f t="shared" si="1"/>
        <v>556.63</v>
      </c>
      <c r="K51" s="305" t="s">
        <v>333</v>
      </c>
      <c r="L51" s="305" t="s">
        <v>122</v>
      </c>
      <c r="M51" s="305" t="s">
        <v>126</v>
      </c>
      <c r="N51" s="305" t="s">
        <v>334</v>
      </c>
      <c r="O51" s="305" t="s">
        <v>335</v>
      </c>
      <c r="P51" s="306" t="s">
        <v>336</v>
      </c>
      <c r="Q51" s="305" t="s">
        <v>337</v>
      </c>
      <c r="R51" s="305" t="s">
        <v>337</v>
      </c>
      <c r="S51" s="305" t="s">
        <v>132</v>
      </c>
      <c r="T51" s="305" t="s">
        <v>133</v>
      </c>
      <c r="U51" s="307" t="s">
        <v>147</v>
      </c>
      <c r="V51" s="307">
        <v>580</v>
      </c>
      <c r="W51" s="307">
        <v>380</v>
      </c>
      <c r="X51" s="307">
        <v>6</v>
      </c>
      <c r="Y51" s="307">
        <v>2026</v>
      </c>
      <c r="Z51" s="307">
        <v>1270</v>
      </c>
      <c r="AA51" s="307">
        <v>0</v>
      </c>
      <c r="AB51" s="305" t="s">
        <v>122</v>
      </c>
      <c r="AC51" s="308" t="s">
        <v>338</v>
      </c>
      <c r="AD51" s="107">
        <v>0</v>
      </c>
    </row>
    <row r="52" spans="1:30" x14ac:dyDescent="0.2">
      <c r="A52" s="305">
        <v>2026</v>
      </c>
      <c r="B52" s="305">
        <v>584</v>
      </c>
      <c r="C52" s="305" t="s">
        <v>284</v>
      </c>
      <c r="D52" s="306" t="s">
        <v>331</v>
      </c>
      <c r="E52" s="306" t="s">
        <v>165</v>
      </c>
      <c r="F52" s="306" t="s">
        <v>332</v>
      </c>
      <c r="G52" s="309">
        <v>679.11</v>
      </c>
      <c r="H52" s="309">
        <v>122.46</v>
      </c>
      <c r="I52" s="310" t="s">
        <v>123</v>
      </c>
      <c r="J52" s="309">
        <f t="shared" si="1"/>
        <v>556.65</v>
      </c>
      <c r="K52" s="305" t="s">
        <v>333</v>
      </c>
      <c r="L52" s="305" t="s">
        <v>122</v>
      </c>
      <c r="M52" s="305" t="s">
        <v>126</v>
      </c>
      <c r="N52" s="305" t="s">
        <v>334</v>
      </c>
      <c r="O52" s="305" t="s">
        <v>335</v>
      </c>
      <c r="P52" s="306" t="s">
        <v>336</v>
      </c>
      <c r="Q52" s="305" t="s">
        <v>337</v>
      </c>
      <c r="R52" s="305" t="s">
        <v>337</v>
      </c>
      <c r="S52" s="305" t="s">
        <v>132</v>
      </c>
      <c r="T52" s="305" t="s">
        <v>133</v>
      </c>
      <c r="U52" s="307" t="s">
        <v>339</v>
      </c>
      <c r="V52" s="307">
        <v>1130</v>
      </c>
      <c r="W52" s="307">
        <v>770</v>
      </c>
      <c r="X52" s="307">
        <v>6</v>
      </c>
      <c r="Y52" s="307">
        <v>2026</v>
      </c>
      <c r="Z52" s="307">
        <v>1272</v>
      </c>
      <c r="AA52" s="307">
        <v>0</v>
      </c>
      <c r="AB52" s="305" t="s">
        <v>122</v>
      </c>
      <c r="AC52" s="308" t="s">
        <v>338</v>
      </c>
      <c r="AD52" s="107">
        <v>0</v>
      </c>
    </row>
    <row r="53" spans="1:30" x14ac:dyDescent="0.2">
      <c r="A53" s="305">
        <v>2026</v>
      </c>
      <c r="B53" s="305">
        <v>584</v>
      </c>
      <c r="C53" s="305" t="s">
        <v>284</v>
      </c>
      <c r="D53" s="306" t="s">
        <v>331</v>
      </c>
      <c r="E53" s="306" t="s">
        <v>165</v>
      </c>
      <c r="F53" s="306" t="s">
        <v>332</v>
      </c>
      <c r="G53" s="309">
        <v>679.09</v>
      </c>
      <c r="H53" s="309">
        <v>122.46</v>
      </c>
      <c r="I53" s="310" t="s">
        <v>123</v>
      </c>
      <c r="J53" s="309">
        <f t="shared" si="1"/>
        <v>556.63</v>
      </c>
      <c r="K53" s="305" t="s">
        <v>333</v>
      </c>
      <c r="L53" s="305" t="s">
        <v>122</v>
      </c>
      <c r="M53" s="305" t="s">
        <v>126</v>
      </c>
      <c r="N53" s="305" t="s">
        <v>334</v>
      </c>
      <c r="O53" s="305" t="s">
        <v>335</v>
      </c>
      <c r="P53" s="306" t="s">
        <v>336</v>
      </c>
      <c r="Q53" s="305" t="s">
        <v>337</v>
      </c>
      <c r="R53" s="305" t="s">
        <v>337</v>
      </c>
      <c r="S53" s="305" t="s">
        <v>132</v>
      </c>
      <c r="T53" s="305" t="s">
        <v>133</v>
      </c>
      <c r="U53" s="307" t="s">
        <v>145</v>
      </c>
      <c r="V53" s="307">
        <v>4100</v>
      </c>
      <c r="W53" s="307">
        <v>180</v>
      </c>
      <c r="X53" s="307">
        <v>37</v>
      </c>
      <c r="Y53" s="307">
        <v>2026</v>
      </c>
      <c r="Z53" s="307">
        <v>1286</v>
      </c>
      <c r="AA53" s="307">
        <v>0</v>
      </c>
      <c r="AB53" s="305" t="s">
        <v>122</v>
      </c>
      <c r="AC53" s="308" t="s">
        <v>338</v>
      </c>
      <c r="AD53" s="107">
        <v>0</v>
      </c>
    </row>
    <row r="54" spans="1:30" x14ac:dyDescent="0.2">
      <c r="A54" s="305">
        <v>2026</v>
      </c>
      <c r="B54" s="305">
        <v>585</v>
      </c>
      <c r="C54" s="305" t="s">
        <v>284</v>
      </c>
      <c r="D54" s="306" t="s">
        <v>340</v>
      </c>
      <c r="E54" s="306" t="s">
        <v>165</v>
      </c>
      <c r="F54" s="306" t="s">
        <v>332</v>
      </c>
      <c r="G54" s="309">
        <v>3974.36</v>
      </c>
      <c r="H54" s="309">
        <v>716.69</v>
      </c>
      <c r="I54" s="310" t="s">
        <v>123</v>
      </c>
      <c r="J54" s="309">
        <f t="shared" si="1"/>
        <v>3257.67</v>
      </c>
      <c r="K54" s="305" t="s">
        <v>333</v>
      </c>
      <c r="L54" s="305" t="s">
        <v>122</v>
      </c>
      <c r="M54" s="305" t="s">
        <v>126</v>
      </c>
      <c r="N54" s="305" t="s">
        <v>341</v>
      </c>
      <c r="O54" s="305" t="s">
        <v>335</v>
      </c>
      <c r="P54" s="306" t="s">
        <v>336</v>
      </c>
      <c r="Q54" s="305" t="s">
        <v>337</v>
      </c>
      <c r="R54" s="305" t="s">
        <v>337</v>
      </c>
      <c r="S54" s="305" t="s">
        <v>132</v>
      </c>
      <c r="T54" s="305" t="s">
        <v>133</v>
      </c>
      <c r="U54" s="307" t="s">
        <v>150</v>
      </c>
      <c r="V54" s="307">
        <v>1460</v>
      </c>
      <c r="W54" s="307">
        <v>860</v>
      </c>
      <c r="X54" s="307">
        <v>7</v>
      </c>
      <c r="Y54" s="307">
        <v>2026</v>
      </c>
      <c r="Z54" s="307">
        <v>1273</v>
      </c>
      <c r="AA54" s="307">
        <v>0</v>
      </c>
      <c r="AB54" s="305" t="s">
        <v>122</v>
      </c>
      <c r="AC54" s="308" t="s">
        <v>338</v>
      </c>
      <c r="AD54" s="107">
        <v>0</v>
      </c>
    </row>
    <row r="55" spans="1:30" x14ac:dyDescent="0.2">
      <c r="A55" s="305">
        <v>2026</v>
      </c>
      <c r="B55" s="305">
        <v>585</v>
      </c>
      <c r="C55" s="305" t="s">
        <v>284</v>
      </c>
      <c r="D55" s="306" t="s">
        <v>340</v>
      </c>
      <c r="E55" s="306" t="s">
        <v>165</v>
      </c>
      <c r="F55" s="306" t="s">
        <v>332</v>
      </c>
      <c r="G55" s="309">
        <v>6623.93</v>
      </c>
      <c r="H55" s="309">
        <v>1194.48</v>
      </c>
      <c r="I55" s="310" t="s">
        <v>123</v>
      </c>
      <c r="J55" s="309">
        <f t="shared" si="1"/>
        <v>5429.4500000000007</v>
      </c>
      <c r="K55" s="305" t="s">
        <v>333</v>
      </c>
      <c r="L55" s="305" t="s">
        <v>122</v>
      </c>
      <c r="M55" s="305" t="s">
        <v>126</v>
      </c>
      <c r="N55" s="305" t="s">
        <v>341</v>
      </c>
      <c r="O55" s="305" t="s">
        <v>335</v>
      </c>
      <c r="P55" s="306" t="s">
        <v>336</v>
      </c>
      <c r="Q55" s="305" t="s">
        <v>337</v>
      </c>
      <c r="R55" s="305" t="s">
        <v>337</v>
      </c>
      <c r="S55" s="305" t="s">
        <v>132</v>
      </c>
      <c r="T55" s="305" t="s">
        <v>133</v>
      </c>
      <c r="U55" s="307" t="s">
        <v>151</v>
      </c>
      <c r="V55" s="307">
        <v>1570</v>
      </c>
      <c r="W55" s="307">
        <v>950</v>
      </c>
      <c r="X55" s="307">
        <v>6</v>
      </c>
      <c r="Y55" s="307">
        <v>2026</v>
      </c>
      <c r="Z55" s="307">
        <v>1274</v>
      </c>
      <c r="AA55" s="307">
        <v>0</v>
      </c>
      <c r="AB55" s="305" t="s">
        <v>122</v>
      </c>
      <c r="AC55" s="308" t="s">
        <v>338</v>
      </c>
      <c r="AD55" s="107">
        <v>0</v>
      </c>
    </row>
    <row r="56" spans="1:30" x14ac:dyDescent="0.2">
      <c r="A56" s="305">
        <v>2026</v>
      </c>
      <c r="B56" s="305">
        <v>585</v>
      </c>
      <c r="C56" s="305" t="s">
        <v>284</v>
      </c>
      <c r="D56" s="306" t="s">
        <v>340</v>
      </c>
      <c r="E56" s="306" t="s">
        <v>165</v>
      </c>
      <c r="F56" s="306" t="s">
        <v>332</v>
      </c>
      <c r="G56" s="309">
        <v>2649.57</v>
      </c>
      <c r="H56" s="309">
        <v>477.79</v>
      </c>
      <c r="I56" s="310" t="s">
        <v>123</v>
      </c>
      <c r="J56" s="309">
        <f t="shared" si="1"/>
        <v>2171.7800000000002</v>
      </c>
      <c r="K56" s="305" t="s">
        <v>333</v>
      </c>
      <c r="L56" s="305" t="s">
        <v>122</v>
      </c>
      <c r="M56" s="305" t="s">
        <v>126</v>
      </c>
      <c r="N56" s="305" t="s">
        <v>341</v>
      </c>
      <c r="O56" s="305" t="s">
        <v>335</v>
      </c>
      <c r="P56" s="306" t="s">
        <v>336</v>
      </c>
      <c r="Q56" s="305" t="s">
        <v>337</v>
      </c>
      <c r="R56" s="305" t="s">
        <v>337</v>
      </c>
      <c r="S56" s="305" t="s">
        <v>132</v>
      </c>
      <c r="T56" s="305" t="s">
        <v>133</v>
      </c>
      <c r="U56" s="307" t="s">
        <v>152</v>
      </c>
      <c r="V56" s="307">
        <v>2120</v>
      </c>
      <c r="W56" s="307">
        <v>1315</v>
      </c>
      <c r="X56" s="307">
        <v>1</v>
      </c>
      <c r="Y56" s="307">
        <v>2026</v>
      </c>
      <c r="Z56" s="307">
        <v>1277</v>
      </c>
      <c r="AA56" s="307">
        <v>0</v>
      </c>
      <c r="AB56" s="305" t="s">
        <v>122</v>
      </c>
      <c r="AC56" s="308" t="s">
        <v>338</v>
      </c>
      <c r="AD56" s="107">
        <v>0</v>
      </c>
    </row>
    <row r="57" spans="1:30" x14ac:dyDescent="0.2">
      <c r="A57" s="305">
        <v>2026</v>
      </c>
      <c r="B57" s="305">
        <v>586</v>
      </c>
      <c r="C57" s="305" t="s">
        <v>284</v>
      </c>
      <c r="D57" s="306" t="s">
        <v>342</v>
      </c>
      <c r="E57" s="306" t="s">
        <v>165</v>
      </c>
      <c r="F57" s="306" t="s">
        <v>332</v>
      </c>
      <c r="G57" s="309">
        <v>111.51</v>
      </c>
      <c r="H57" s="309">
        <v>20.11</v>
      </c>
      <c r="I57" s="310" t="s">
        <v>123</v>
      </c>
      <c r="J57" s="309">
        <f t="shared" si="1"/>
        <v>91.4</v>
      </c>
      <c r="K57" s="305" t="s">
        <v>333</v>
      </c>
      <c r="L57" s="305" t="s">
        <v>343</v>
      </c>
      <c r="M57" s="305" t="s">
        <v>126</v>
      </c>
      <c r="N57" s="305" t="s">
        <v>344</v>
      </c>
      <c r="O57" s="305" t="s">
        <v>335</v>
      </c>
      <c r="P57" s="306" t="s">
        <v>336</v>
      </c>
      <c r="Q57" s="305" t="s">
        <v>337</v>
      </c>
      <c r="R57" s="305" t="s">
        <v>337</v>
      </c>
      <c r="S57" s="305" t="s">
        <v>132</v>
      </c>
      <c r="T57" s="305" t="s">
        <v>133</v>
      </c>
      <c r="U57" s="307" t="s">
        <v>156</v>
      </c>
      <c r="V57" s="307">
        <v>470</v>
      </c>
      <c r="W57" s="307">
        <v>550</v>
      </c>
      <c r="X57" s="307">
        <v>5</v>
      </c>
      <c r="Y57" s="307">
        <v>2026</v>
      </c>
      <c r="Z57" s="307">
        <v>1269</v>
      </c>
      <c r="AA57" s="307">
        <v>0</v>
      </c>
      <c r="AB57" s="305" t="s">
        <v>122</v>
      </c>
      <c r="AC57" s="308" t="s">
        <v>338</v>
      </c>
      <c r="AD57" s="107">
        <v>0</v>
      </c>
    </row>
    <row r="58" spans="1:30" x14ac:dyDescent="0.2">
      <c r="A58" s="305">
        <v>2026</v>
      </c>
      <c r="B58" s="305">
        <v>587</v>
      </c>
      <c r="C58" s="305" t="s">
        <v>284</v>
      </c>
      <c r="D58" s="306" t="s">
        <v>345</v>
      </c>
      <c r="E58" s="306" t="s">
        <v>165</v>
      </c>
      <c r="F58" s="306" t="s">
        <v>332</v>
      </c>
      <c r="G58" s="309">
        <v>1282.57</v>
      </c>
      <c r="H58" s="309">
        <v>231.28</v>
      </c>
      <c r="I58" s="310" t="s">
        <v>123</v>
      </c>
      <c r="J58" s="309">
        <f t="shared" si="1"/>
        <v>1051.29</v>
      </c>
      <c r="K58" s="305" t="s">
        <v>333</v>
      </c>
      <c r="L58" s="305" t="s">
        <v>346</v>
      </c>
      <c r="M58" s="305" t="s">
        <v>126</v>
      </c>
      <c r="N58" s="305" t="s">
        <v>347</v>
      </c>
      <c r="O58" s="305" t="s">
        <v>335</v>
      </c>
      <c r="P58" s="306" t="s">
        <v>336</v>
      </c>
      <c r="Q58" s="305" t="s">
        <v>337</v>
      </c>
      <c r="R58" s="305" t="s">
        <v>337</v>
      </c>
      <c r="S58" s="305" t="s">
        <v>132</v>
      </c>
      <c r="T58" s="305" t="s">
        <v>133</v>
      </c>
      <c r="U58" s="307" t="s">
        <v>348</v>
      </c>
      <c r="V58" s="307">
        <v>3330</v>
      </c>
      <c r="W58" s="307">
        <v>792</v>
      </c>
      <c r="X58" s="307">
        <v>1</v>
      </c>
      <c r="Y58" s="307">
        <v>2026</v>
      </c>
      <c r="Z58" s="307">
        <v>1283</v>
      </c>
      <c r="AA58" s="307">
        <v>0</v>
      </c>
      <c r="AB58" s="305" t="s">
        <v>122</v>
      </c>
      <c r="AC58" s="308" t="s">
        <v>338</v>
      </c>
      <c r="AD58" s="107">
        <v>0</v>
      </c>
    </row>
    <row r="59" spans="1:30" x14ac:dyDescent="0.2">
      <c r="A59" s="305">
        <v>2026</v>
      </c>
      <c r="B59" s="305">
        <v>588</v>
      </c>
      <c r="C59" s="305" t="s">
        <v>284</v>
      </c>
      <c r="D59" s="306" t="s">
        <v>349</v>
      </c>
      <c r="E59" s="306" t="s">
        <v>165</v>
      </c>
      <c r="F59" s="306" t="s">
        <v>332</v>
      </c>
      <c r="G59" s="309">
        <v>282.45</v>
      </c>
      <c r="H59" s="309">
        <v>50.93</v>
      </c>
      <c r="I59" s="310" t="s">
        <v>123</v>
      </c>
      <c r="J59" s="309">
        <f t="shared" si="1"/>
        <v>231.51999999999998</v>
      </c>
      <c r="K59" s="305" t="s">
        <v>333</v>
      </c>
      <c r="L59" s="305" t="s">
        <v>350</v>
      </c>
      <c r="M59" s="305" t="s">
        <v>126</v>
      </c>
      <c r="N59" s="305" t="s">
        <v>351</v>
      </c>
      <c r="O59" s="305" t="s">
        <v>335</v>
      </c>
      <c r="P59" s="306" t="s">
        <v>336</v>
      </c>
      <c r="Q59" s="305" t="s">
        <v>337</v>
      </c>
      <c r="R59" s="305" t="s">
        <v>337</v>
      </c>
      <c r="S59" s="305" t="s">
        <v>132</v>
      </c>
      <c r="T59" s="305" t="s">
        <v>133</v>
      </c>
      <c r="U59" s="307" t="s">
        <v>147</v>
      </c>
      <c r="V59" s="307">
        <v>580</v>
      </c>
      <c r="W59" s="307">
        <v>540</v>
      </c>
      <c r="X59" s="307">
        <v>5</v>
      </c>
      <c r="Y59" s="307">
        <v>2026</v>
      </c>
      <c r="Z59" s="307">
        <v>1271</v>
      </c>
      <c r="AA59" s="307">
        <v>0</v>
      </c>
      <c r="AB59" s="305" t="s">
        <v>122</v>
      </c>
      <c r="AC59" s="308" t="s">
        <v>338</v>
      </c>
      <c r="AD59" s="107">
        <v>0</v>
      </c>
    </row>
    <row r="60" spans="1:30" x14ac:dyDescent="0.2">
      <c r="A60" s="305">
        <v>2026</v>
      </c>
      <c r="B60" s="305">
        <v>589</v>
      </c>
      <c r="C60" s="305" t="s">
        <v>284</v>
      </c>
      <c r="D60" s="306" t="s">
        <v>352</v>
      </c>
      <c r="E60" s="306" t="s">
        <v>165</v>
      </c>
      <c r="F60" s="306" t="s">
        <v>332</v>
      </c>
      <c r="G60" s="309">
        <v>53.01</v>
      </c>
      <c r="H60" s="309">
        <v>9.56</v>
      </c>
      <c r="I60" s="310" t="s">
        <v>123</v>
      </c>
      <c r="J60" s="309">
        <f t="shared" si="1"/>
        <v>43.449999999999996</v>
      </c>
      <c r="K60" s="305" t="s">
        <v>333</v>
      </c>
      <c r="L60" s="305" t="s">
        <v>353</v>
      </c>
      <c r="M60" s="305" t="s">
        <v>126</v>
      </c>
      <c r="N60" s="305" t="s">
        <v>354</v>
      </c>
      <c r="O60" s="305" t="s">
        <v>335</v>
      </c>
      <c r="P60" s="306" t="s">
        <v>336</v>
      </c>
      <c r="Q60" s="305" t="s">
        <v>337</v>
      </c>
      <c r="R60" s="305" t="s">
        <v>337</v>
      </c>
      <c r="S60" s="305" t="s">
        <v>132</v>
      </c>
      <c r="T60" s="305" t="s">
        <v>133</v>
      </c>
      <c r="U60" s="307" t="s">
        <v>149</v>
      </c>
      <c r="V60" s="307">
        <v>2340</v>
      </c>
      <c r="W60" s="307">
        <v>1225</v>
      </c>
      <c r="X60" s="307">
        <v>3</v>
      </c>
      <c r="Y60" s="307">
        <v>2026</v>
      </c>
      <c r="Z60" s="307">
        <v>1278</v>
      </c>
      <c r="AA60" s="307">
        <v>0</v>
      </c>
      <c r="AB60" s="305" t="s">
        <v>122</v>
      </c>
      <c r="AC60" s="308" t="s">
        <v>338</v>
      </c>
      <c r="AD60" s="107">
        <v>0</v>
      </c>
    </row>
    <row r="61" spans="1:30" x14ac:dyDescent="0.2">
      <c r="A61" s="305">
        <v>2026</v>
      </c>
      <c r="B61" s="305">
        <v>590</v>
      </c>
      <c r="C61" s="305" t="s">
        <v>284</v>
      </c>
      <c r="D61" s="306" t="s">
        <v>355</v>
      </c>
      <c r="E61" s="306" t="s">
        <v>165</v>
      </c>
      <c r="F61" s="306" t="s">
        <v>332</v>
      </c>
      <c r="G61" s="309">
        <v>5.53</v>
      </c>
      <c r="H61" s="309">
        <v>1</v>
      </c>
      <c r="I61" s="310" t="s">
        <v>123</v>
      </c>
      <c r="J61" s="309">
        <f t="shared" si="1"/>
        <v>4.53</v>
      </c>
      <c r="K61" s="305" t="s">
        <v>333</v>
      </c>
      <c r="L61" s="305" t="s">
        <v>356</v>
      </c>
      <c r="M61" s="305" t="s">
        <v>126</v>
      </c>
      <c r="N61" s="305" t="s">
        <v>357</v>
      </c>
      <c r="O61" s="305" t="s">
        <v>335</v>
      </c>
      <c r="P61" s="306" t="s">
        <v>336</v>
      </c>
      <c r="Q61" s="305" t="s">
        <v>337</v>
      </c>
      <c r="R61" s="305" t="s">
        <v>337</v>
      </c>
      <c r="S61" s="305" t="s">
        <v>132</v>
      </c>
      <c r="T61" s="305" t="s">
        <v>133</v>
      </c>
      <c r="U61" s="307" t="s">
        <v>150</v>
      </c>
      <c r="V61" s="307">
        <v>1460</v>
      </c>
      <c r="W61" s="307">
        <v>860</v>
      </c>
      <c r="X61" s="307">
        <v>7</v>
      </c>
      <c r="Y61" s="307">
        <v>2026</v>
      </c>
      <c r="Z61" s="307">
        <v>1273</v>
      </c>
      <c r="AA61" s="307">
        <v>0</v>
      </c>
      <c r="AB61" s="305" t="s">
        <v>122</v>
      </c>
      <c r="AC61" s="308" t="s">
        <v>338</v>
      </c>
      <c r="AD61" s="107">
        <v>0</v>
      </c>
    </row>
    <row r="62" spans="1:30" x14ac:dyDescent="0.2">
      <c r="A62" s="305">
        <v>2026</v>
      </c>
      <c r="B62" s="305">
        <v>591</v>
      </c>
      <c r="C62" s="305" t="s">
        <v>284</v>
      </c>
      <c r="D62" s="306" t="s">
        <v>358</v>
      </c>
      <c r="E62" s="306" t="s">
        <v>165</v>
      </c>
      <c r="F62" s="306" t="s">
        <v>332</v>
      </c>
      <c r="G62" s="309">
        <v>5.53</v>
      </c>
      <c r="H62" s="309">
        <v>1</v>
      </c>
      <c r="I62" s="310" t="s">
        <v>123</v>
      </c>
      <c r="J62" s="309">
        <f t="shared" si="1"/>
        <v>4.53</v>
      </c>
      <c r="K62" s="305" t="s">
        <v>333</v>
      </c>
      <c r="L62" s="305" t="s">
        <v>359</v>
      </c>
      <c r="M62" s="305" t="s">
        <v>126</v>
      </c>
      <c r="N62" s="305" t="s">
        <v>360</v>
      </c>
      <c r="O62" s="305" t="s">
        <v>335</v>
      </c>
      <c r="P62" s="306" t="s">
        <v>336</v>
      </c>
      <c r="Q62" s="305" t="s">
        <v>337</v>
      </c>
      <c r="R62" s="305" t="s">
        <v>337</v>
      </c>
      <c r="S62" s="305" t="s">
        <v>132</v>
      </c>
      <c r="T62" s="305" t="s">
        <v>133</v>
      </c>
      <c r="U62" s="307" t="s">
        <v>156</v>
      </c>
      <c r="V62" s="307">
        <v>470</v>
      </c>
      <c r="W62" s="307">
        <v>550</v>
      </c>
      <c r="X62" s="307">
        <v>5</v>
      </c>
      <c r="Y62" s="307">
        <v>2026</v>
      </c>
      <c r="Z62" s="307">
        <v>1269</v>
      </c>
      <c r="AA62" s="307">
        <v>0</v>
      </c>
      <c r="AB62" s="305" t="s">
        <v>122</v>
      </c>
      <c r="AC62" s="308" t="s">
        <v>338</v>
      </c>
      <c r="AD62" s="107">
        <v>0</v>
      </c>
    </row>
    <row r="63" spans="1:30" x14ac:dyDescent="0.2">
      <c r="A63" s="305">
        <v>2026</v>
      </c>
      <c r="B63" s="305">
        <v>592</v>
      </c>
      <c r="C63" s="305" t="s">
        <v>284</v>
      </c>
      <c r="D63" s="306" t="s">
        <v>361</v>
      </c>
      <c r="E63" s="306" t="s">
        <v>165</v>
      </c>
      <c r="F63" s="306" t="s">
        <v>332</v>
      </c>
      <c r="G63" s="309">
        <v>6645.34</v>
      </c>
      <c r="H63" s="309">
        <v>1198.3399999999999</v>
      </c>
      <c r="I63" s="310" t="s">
        <v>123</v>
      </c>
      <c r="J63" s="309">
        <f t="shared" si="1"/>
        <v>5447</v>
      </c>
      <c r="K63" s="305" t="s">
        <v>333</v>
      </c>
      <c r="L63" s="305" t="s">
        <v>362</v>
      </c>
      <c r="M63" s="305" t="s">
        <v>126</v>
      </c>
      <c r="N63" s="305" t="s">
        <v>363</v>
      </c>
      <c r="O63" s="305" t="s">
        <v>335</v>
      </c>
      <c r="P63" s="306" t="s">
        <v>336</v>
      </c>
      <c r="Q63" s="305" t="s">
        <v>337</v>
      </c>
      <c r="R63" s="305" t="s">
        <v>337</v>
      </c>
      <c r="S63" s="305" t="s">
        <v>132</v>
      </c>
      <c r="T63" s="305" t="s">
        <v>133</v>
      </c>
      <c r="U63" s="307" t="s">
        <v>153</v>
      </c>
      <c r="V63" s="307">
        <v>1680</v>
      </c>
      <c r="W63" s="307">
        <v>1010</v>
      </c>
      <c r="X63" s="307">
        <v>6</v>
      </c>
      <c r="Y63" s="307">
        <v>2026</v>
      </c>
      <c r="Z63" s="307">
        <v>1275</v>
      </c>
      <c r="AA63" s="307">
        <v>0</v>
      </c>
      <c r="AB63" s="305" t="s">
        <v>122</v>
      </c>
      <c r="AC63" s="308" t="s">
        <v>338</v>
      </c>
      <c r="AD63" s="107">
        <v>0</v>
      </c>
    </row>
    <row r="64" spans="1:30" x14ac:dyDescent="0.2">
      <c r="A64" s="305">
        <v>2026</v>
      </c>
      <c r="B64" s="305">
        <v>593</v>
      </c>
      <c r="C64" s="305" t="s">
        <v>284</v>
      </c>
      <c r="D64" s="306" t="s">
        <v>364</v>
      </c>
      <c r="E64" s="306" t="s">
        <v>165</v>
      </c>
      <c r="F64" s="306" t="s">
        <v>332</v>
      </c>
      <c r="G64" s="309">
        <v>2436.71</v>
      </c>
      <c r="H64" s="309">
        <v>439.41</v>
      </c>
      <c r="I64" s="310" t="s">
        <v>123</v>
      </c>
      <c r="J64" s="309">
        <f t="shared" si="1"/>
        <v>1997.3</v>
      </c>
      <c r="K64" s="305" t="s">
        <v>333</v>
      </c>
      <c r="L64" s="305" t="s">
        <v>365</v>
      </c>
      <c r="M64" s="305" t="s">
        <v>126</v>
      </c>
      <c r="N64" s="305" t="s">
        <v>366</v>
      </c>
      <c r="O64" s="305" t="s">
        <v>335</v>
      </c>
      <c r="P64" s="306" t="s">
        <v>336</v>
      </c>
      <c r="Q64" s="305" t="s">
        <v>337</v>
      </c>
      <c r="R64" s="305" t="s">
        <v>337</v>
      </c>
      <c r="S64" s="305" t="s">
        <v>132</v>
      </c>
      <c r="T64" s="305" t="s">
        <v>133</v>
      </c>
      <c r="U64" s="307" t="s">
        <v>173</v>
      </c>
      <c r="V64" s="307">
        <v>3770</v>
      </c>
      <c r="W64" s="307">
        <v>11860</v>
      </c>
      <c r="X64" s="307">
        <v>8</v>
      </c>
      <c r="Y64" s="307">
        <v>2026</v>
      </c>
      <c r="Z64" s="307">
        <v>1284</v>
      </c>
      <c r="AA64" s="307">
        <v>0</v>
      </c>
      <c r="AB64" s="305" t="s">
        <v>122</v>
      </c>
      <c r="AC64" s="308" t="s">
        <v>338</v>
      </c>
      <c r="AD64" s="107">
        <v>0</v>
      </c>
    </row>
    <row r="65" spans="1:30" x14ac:dyDescent="0.2">
      <c r="A65" s="305">
        <v>2026</v>
      </c>
      <c r="B65" s="305">
        <v>594</v>
      </c>
      <c r="C65" s="305" t="s">
        <v>284</v>
      </c>
      <c r="D65" s="306" t="s">
        <v>367</v>
      </c>
      <c r="E65" s="306" t="s">
        <v>165</v>
      </c>
      <c r="F65" s="306" t="s">
        <v>332</v>
      </c>
      <c r="G65" s="309">
        <v>4940</v>
      </c>
      <c r="H65" s="309">
        <v>890.82</v>
      </c>
      <c r="I65" s="310" t="s">
        <v>123</v>
      </c>
      <c r="J65" s="309">
        <f t="shared" si="1"/>
        <v>4049.18</v>
      </c>
      <c r="K65" s="305" t="s">
        <v>333</v>
      </c>
      <c r="L65" s="305" t="s">
        <v>122</v>
      </c>
      <c r="M65" s="305" t="s">
        <v>126</v>
      </c>
      <c r="N65" s="305" t="s">
        <v>368</v>
      </c>
      <c r="O65" s="305" t="s">
        <v>335</v>
      </c>
      <c r="P65" s="306" t="s">
        <v>336</v>
      </c>
      <c r="Q65" s="305" t="s">
        <v>337</v>
      </c>
      <c r="R65" s="305" t="s">
        <v>337</v>
      </c>
      <c r="S65" s="305" t="s">
        <v>132</v>
      </c>
      <c r="T65" s="305" t="s">
        <v>133</v>
      </c>
      <c r="U65" s="307" t="s">
        <v>151</v>
      </c>
      <c r="V65" s="307">
        <v>1570</v>
      </c>
      <c r="W65" s="307">
        <v>950</v>
      </c>
      <c r="X65" s="307">
        <v>6</v>
      </c>
      <c r="Y65" s="307">
        <v>2026</v>
      </c>
      <c r="Z65" s="307">
        <v>1274</v>
      </c>
      <c r="AA65" s="307">
        <v>0</v>
      </c>
      <c r="AB65" s="305" t="s">
        <v>122</v>
      </c>
      <c r="AC65" s="308" t="s">
        <v>338</v>
      </c>
      <c r="AD65" s="107">
        <v>0</v>
      </c>
    </row>
    <row r="66" spans="1:30" x14ac:dyDescent="0.2">
      <c r="A66" s="305">
        <v>2026</v>
      </c>
      <c r="B66" s="305">
        <v>594</v>
      </c>
      <c r="C66" s="305" t="s">
        <v>284</v>
      </c>
      <c r="D66" s="306" t="s">
        <v>367</v>
      </c>
      <c r="E66" s="306" t="s">
        <v>165</v>
      </c>
      <c r="F66" s="306" t="s">
        <v>332</v>
      </c>
      <c r="G66" s="309">
        <v>2117.15</v>
      </c>
      <c r="H66" s="309">
        <v>381.78</v>
      </c>
      <c r="I66" s="310" t="s">
        <v>123</v>
      </c>
      <c r="J66" s="309">
        <f t="shared" si="1"/>
        <v>1735.3700000000001</v>
      </c>
      <c r="K66" s="305" t="s">
        <v>333</v>
      </c>
      <c r="L66" s="305" t="s">
        <v>122</v>
      </c>
      <c r="M66" s="305" t="s">
        <v>126</v>
      </c>
      <c r="N66" s="305" t="s">
        <v>368</v>
      </c>
      <c r="O66" s="305" t="s">
        <v>335</v>
      </c>
      <c r="P66" s="306" t="s">
        <v>336</v>
      </c>
      <c r="Q66" s="305" t="s">
        <v>337</v>
      </c>
      <c r="R66" s="305" t="s">
        <v>337</v>
      </c>
      <c r="S66" s="305" t="s">
        <v>132</v>
      </c>
      <c r="T66" s="305" t="s">
        <v>133</v>
      </c>
      <c r="U66" s="307" t="s">
        <v>150</v>
      </c>
      <c r="V66" s="307">
        <v>1460</v>
      </c>
      <c r="W66" s="307">
        <v>860</v>
      </c>
      <c r="X66" s="307">
        <v>7</v>
      </c>
      <c r="Y66" s="307">
        <v>2026</v>
      </c>
      <c r="Z66" s="307">
        <v>1273</v>
      </c>
      <c r="AA66" s="307">
        <v>0</v>
      </c>
      <c r="AB66" s="305" t="s">
        <v>122</v>
      </c>
      <c r="AC66" s="308" t="s">
        <v>338</v>
      </c>
      <c r="AD66" s="107">
        <v>0</v>
      </c>
    </row>
    <row r="67" spans="1:30" x14ac:dyDescent="0.2">
      <c r="A67" s="305">
        <v>2026</v>
      </c>
      <c r="B67" s="305">
        <v>595</v>
      </c>
      <c r="C67" s="305" t="s">
        <v>284</v>
      </c>
      <c r="D67" s="306" t="s">
        <v>369</v>
      </c>
      <c r="E67" s="306" t="s">
        <v>165</v>
      </c>
      <c r="F67" s="306" t="s">
        <v>332</v>
      </c>
      <c r="G67" s="309">
        <v>1076.6300000000001</v>
      </c>
      <c r="H67" s="309">
        <v>194.15</v>
      </c>
      <c r="I67" s="310" t="s">
        <v>123</v>
      </c>
      <c r="J67" s="309">
        <f t="shared" si="1"/>
        <v>882.48000000000013</v>
      </c>
      <c r="K67" s="305" t="s">
        <v>333</v>
      </c>
      <c r="L67" s="305" t="s">
        <v>370</v>
      </c>
      <c r="M67" s="305" t="s">
        <v>126</v>
      </c>
      <c r="N67" s="305" t="s">
        <v>371</v>
      </c>
      <c r="O67" s="305" t="s">
        <v>335</v>
      </c>
      <c r="P67" s="306" t="s">
        <v>336</v>
      </c>
      <c r="Q67" s="305" t="s">
        <v>337</v>
      </c>
      <c r="R67" s="305" t="s">
        <v>337</v>
      </c>
      <c r="S67" s="305" t="s">
        <v>132</v>
      </c>
      <c r="T67" s="305" t="s">
        <v>133</v>
      </c>
      <c r="U67" s="307" t="s">
        <v>149</v>
      </c>
      <c r="V67" s="307">
        <v>2340</v>
      </c>
      <c r="W67" s="307">
        <v>2020</v>
      </c>
      <c r="X67" s="307">
        <v>2</v>
      </c>
      <c r="Y67" s="307">
        <v>2026</v>
      </c>
      <c r="Z67" s="307">
        <v>1282</v>
      </c>
      <c r="AA67" s="307">
        <v>0</v>
      </c>
      <c r="AB67" s="305" t="s">
        <v>122</v>
      </c>
      <c r="AC67" s="308" t="s">
        <v>338</v>
      </c>
      <c r="AD67" s="107">
        <v>0</v>
      </c>
    </row>
    <row r="68" spans="1:30" x14ac:dyDescent="0.2">
      <c r="A68" s="305">
        <v>2026</v>
      </c>
      <c r="B68" s="305">
        <v>596</v>
      </c>
      <c r="C68" s="305" t="s">
        <v>284</v>
      </c>
      <c r="D68" s="306" t="s">
        <v>372</v>
      </c>
      <c r="E68" s="306" t="s">
        <v>165</v>
      </c>
      <c r="F68" s="306" t="s">
        <v>332</v>
      </c>
      <c r="G68" s="309">
        <v>53.01</v>
      </c>
      <c r="H68" s="309">
        <v>9.56</v>
      </c>
      <c r="I68" s="310" t="s">
        <v>123</v>
      </c>
      <c r="J68" s="309">
        <f t="shared" si="1"/>
        <v>43.449999999999996</v>
      </c>
      <c r="K68" s="305" t="s">
        <v>333</v>
      </c>
      <c r="L68" s="305" t="s">
        <v>373</v>
      </c>
      <c r="M68" s="305" t="s">
        <v>126</v>
      </c>
      <c r="N68" s="305" t="s">
        <v>374</v>
      </c>
      <c r="O68" s="305" t="s">
        <v>335</v>
      </c>
      <c r="P68" s="306" t="s">
        <v>336</v>
      </c>
      <c r="Q68" s="305" t="s">
        <v>337</v>
      </c>
      <c r="R68" s="305" t="s">
        <v>337</v>
      </c>
      <c r="S68" s="305" t="s">
        <v>132</v>
      </c>
      <c r="T68" s="305" t="s">
        <v>133</v>
      </c>
      <c r="U68" s="307" t="s">
        <v>149</v>
      </c>
      <c r="V68" s="307">
        <v>2340</v>
      </c>
      <c r="W68" s="307">
        <v>1225</v>
      </c>
      <c r="X68" s="307">
        <v>3</v>
      </c>
      <c r="Y68" s="307">
        <v>2026</v>
      </c>
      <c r="Z68" s="307">
        <v>1278</v>
      </c>
      <c r="AA68" s="307">
        <v>0</v>
      </c>
      <c r="AB68" s="305" t="s">
        <v>122</v>
      </c>
      <c r="AC68" s="308" t="s">
        <v>338</v>
      </c>
      <c r="AD68" s="107">
        <v>0</v>
      </c>
    </row>
    <row r="69" spans="1:30" x14ac:dyDescent="0.2">
      <c r="A69" s="305">
        <v>2026</v>
      </c>
      <c r="B69" s="305">
        <v>597</v>
      </c>
      <c r="C69" s="305" t="s">
        <v>284</v>
      </c>
      <c r="D69" s="306" t="s">
        <v>375</v>
      </c>
      <c r="E69" s="306" t="s">
        <v>165</v>
      </c>
      <c r="F69" s="306" t="s">
        <v>332</v>
      </c>
      <c r="G69" s="309">
        <v>344.54</v>
      </c>
      <c r="H69" s="309">
        <v>62.13</v>
      </c>
      <c r="I69" s="310" t="s">
        <v>123</v>
      </c>
      <c r="J69" s="309">
        <f t="shared" si="1"/>
        <v>282.41000000000003</v>
      </c>
      <c r="K69" s="305" t="s">
        <v>333</v>
      </c>
      <c r="L69" s="305" t="s">
        <v>376</v>
      </c>
      <c r="M69" s="305" t="s">
        <v>126</v>
      </c>
      <c r="N69" s="305" t="s">
        <v>377</v>
      </c>
      <c r="O69" s="305" t="s">
        <v>335</v>
      </c>
      <c r="P69" s="306" t="s">
        <v>336</v>
      </c>
      <c r="Q69" s="305" t="s">
        <v>337</v>
      </c>
      <c r="R69" s="305" t="s">
        <v>337</v>
      </c>
      <c r="S69" s="305" t="s">
        <v>132</v>
      </c>
      <c r="T69" s="305" t="s">
        <v>133</v>
      </c>
      <c r="U69" s="307" t="s">
        <v>150</v>
      </c>
      <c r="V69" s="307">
        <v>1460</v>
      </c>
      <c r="W69" s="307">
        <v>860</v>
      </c>
      <c r="X69" s="307">
        <v>7</v>
      </c>
      <c r="Y69" s="307">
        <v>2026</v>
      </c>
      <c r="Z69" s="307">
        <v>1273</v>
      </c>
      <c r="AA69" s="307">
        <v>0</v>
      </c>
      <c r="AB69" s="305" t="s">
        <v>122</v>
      </c>
      <c r="AC69" s="308" t="s">
        <v>338</v>
      </c>
      <c r="AD69" s="107">
        <v>0</v>
      </c>
    </row>
    <row r="70" spans="1:30" x14ac:dyDescent="0.2">
      <c r="A70" s="305">
        <v>2026</v>
      </c>
      <c r="B70" s="305">
        <v>598</v>
      </c>
      <c r="C70" s="305" t="s">
        <v>284</v>
      </c>
      <c r="D70" s="306" t="s">
        <v>378</v>
      </c>
      <c r="E70" s="306" t="s">
        <v>165</v>
      </c>
      <c r="F70" s="306" t="s">
        <v>332</v>
      </c>
      <c r="G70" s="309">
        <v>193.6</v>
      </c>
      <c r="H70" s="309">
        <v>34.909999999999997</v>
      </c>
      <c r="I70" s="310" t="s">
        <v>123</v>
      </c>
      <c r="J70" s="309">
        <f t="shared" si="1"/>
        <v>158.69</v>
      </c>
      <c r="K70" s="305" t="s">
        <v>333</v>
      </c>
      <c r="L70" s="305" t="s">
        <v>379</v>
      </c>
      <c r="M70" s="305" t="s">
        <v>126</v>
      </c>
      <c r="N70" s="305" t="s">
        <v>380</v>
      </c>
      <c r="O70" s="305" t="s">
        <v>335</v>
      </c>
      <c r="P70" s="306" t="s">
        <v>336</v>
      </c>
      <c r="Q70" s="305" t="s">
        <v>337</v>
      </c>
      <c r="R70" s="305" t="s">
        <v>337</v>
      </c>
      <c r="S70" s="305" t="s">
        <v>132</v>
      </c>
      <c r="T70" s="305" t="s">
        <v>133</v>
      </c>
      <c r="U70" s="307" t="s">
        <v>151</v>
      </c>
      <c r="V70" s="307">
        <v>1570</v>
      </c>
      <c r="W70" s="307">
        <v>950</v>
      </c>
      <c r="X70" s="307">
        <v>6</v>
      </c>
      <c r="Y70" s="307">
        <v>2026</v>
      </c>
      <c r="Z70" s="307">
        <v>1274</v>
      </c>
      <c r="AA70" s="307">
        <v>0</v>
      </c>
      <c r="AB70" s="305" t="s">
        <v>122</v>
      </c>
      <c r="AC70" s="308" t="s">
        <v>338</v>
      </c>
      <c r="AD70" s="107">
        <v>0</v>
      </c>
    </row>
    <row r="71" spans="1:30" x14ac:dyDescent="0.2">
      <c r="A71" s="305">
        <v>2026</v>
      </c>
      <c r="B71" s="305">
        <v>599</v>
      </c>
      <c r="C71" s="305" t="s">
        <v>284</v>
      </c>
      <c r="D71" s="306" t="s">
        <v>381</v>
      </c>
      <c r="E71" s="306" t="s">
        <v>165</v>
      </c>
      <c r="F71" s="306" t="s">
        <v>332</v>
      </c>
      <c r="G71" s="309">
        <v>5.53</v>
      </c>
      <c r="H71" s="309">
        <v>1</v>
      </c>
      <c r="I71" s="310" t="s">
        <v>123</v>
      </c>
      <c r="J71" s="309">
        <f t="shared" si="1"/>
        <v>4.53</v>
      </c>
      <c r="K71" s="305" t="s">
        <v>333</v>
      </c>
      <c r="L71" s="305" t="s">
        <v>382</v>
      </c>
      <c r="M71" s="305" t="s">
        <v>126</v>
      </c>
      <c r="N71" s="305" t="s">
        <v>383</v>
      </c>
      <c r="O71" s="305" t="s">
        <v>335</v>
      </c>
      <c r="P71" s="306" t="s">
        <v>336</v>
      </c>
      <c r="Q71" s="305" t="s">
        <v>337</v>
      </c>
      <c r="R71" s="305" t="s">
        <v>337</v>
      </c>
      <c r="S71" s="305" t="s">
        <v>132</v>
      </c>
      <c r="T71" s="305" t="s">
        <v>133</v>
      </c>
      <c r="U71" s="307" t="s">
        <v>155</v>
      </c>
      <c r="V71" s="307">
        <v>20</v>
      </c>
      <c r="W71" s="307">
        <v>555</v>
      </c>
      <c r="X71" s="307">
        <v>99</v>
      </c>
      <c r="Y71" s="307">
        <v>2026</v>
      </c>
      <c r="Z71" s="307">
        <v>1265</v>
      </c>
      <c r="AA71" s="307">
        <v>0</v>
      </c>
      <c r="AB71" s="305" t="s">
        <v>122</v>
      </c>
      <c r="AC71" s="308" t="s">
        <v>338</v>
      </c>
      <c r="AD71" s="107">
        <v>0</v>
      </c>
    </row>
    <row r="72" spans="1:30" x14ac:dyDescent="0.2">
      <c r="A72" s="305">
        <v>2026</v>
      </c>
      <c r="B72" s="305">
        <v>600</v>
      </c>
      <c r="C72" s="305" t="s">
        <v>284</v>
      </c>
      <c r="D72" s="306" t="s">
        <v>384</v>
      </c>
      <c r="E72" s="306" t="s">
        <v>165</v>
      </c>
      <c r="F72" s="306" t="s">
        <v>332</v>
      </c>
      <c r="G72" s="309">
        <v>23.58</v>
      </c>
      <c r="H72" s="309">
        <v>4.25</v>
      </c>
      <c r="I72" s="310" t="s">
        <v>123</v>
      </c>
      <c r="J72" s="309">
        <f t="shared" si="1"/>
        <v>19.329999999999998</v>
      </c>
      <c r="K72" s="305" t="s">
        <v>333</v>
      </c>
      <c r="L72" s="305" t="s">
        <v>385</v>
      </c>
      <c r="M72" s="305" t="s">
        <v>126</v>
      </c>
      <c r="N72" s="305" t="s">
        <v>386</v>
      </c>
      <c r="O72" s="305" t="s">
        <v>335</v>
      </c>
      <c r="P72" s="306" t="s">
        <v>336</v>
      </c>
      <c r="Q72" s="305" t="s">
        <v>337</v>
      </c>
      <c r="R72" s="305" t="s">
        <v>337</v>
      </c>
      <c r="S72" s="305" t="s">
        <v>132</v>
      </c>
      <c r="T72" s="305" t="s">
        <v>133</v>
      </c>
      <c r="U72" s="307" t="s">
        <v>173</v>
      </c>
      <c r="V72" s="307">
        <v>3770</v>
      </c>
      <c r="W72" s="307">
        <v>11860</v>
      </c>
      <c r="X72" s="307">
        <v>8</v>
      </c>
      <c r="Y72" s="307">
        <v>2026</v>
      </c>
      <c r="Z72" s="307">
        <v>1284</v>
      </c>
      <c r="AA72" s="307">
        <v>0</v>
      </c>
      <c r="AB72" s="305" t="s">
        <v>122</v>
      </c>
      <c r="AC72" s="308" t="s">
        <v>338</v>
      </c>
      <c r="AD72" s="107">
        <v>0</v>
      </c>
    </row>
    <row r="73" spans="1:30" x14ac:dyDescent="0.2">
      <c r="A73" s="305">
        <v>2026</v>
      </c>
      <c r="B73" s="305">
        <v>668</v>
      </c>
      <c r="C73" s="305" t="s">
        <v>167</v>
      </c>
      <c r="D73" s="306" t="s">
        <v>168</v>
      </c>
      <c r="E73" s="306" t="s">
        <v>136</v>
      </c>
      <c r="F73" s="306" t="s">
        <v>122</v>
      </c>
      <c r="G73" s="309">
        <v>44.17</v>
      </c>
      <c r="H73" s="309">
        <v>9.7200000000000006</v>
      </c>
      <c r="I73" s="310" t="s">
        <v>169</v>
      </c>
      <c r="J73" s="309">
        <f t="shared" si="1"/>
        <v>44.17</v>
      </c>
      <c r="K73" s="305" t="s">
        <v>137</v>
      </c>
      <c r="L73" s="305" t="s">
        <v>122</v>
      </c>
      <c r="M73" s="305" t="s">
        <v>126</v>
      </c>
      <c r="N73" s="305" t="s">
        <v>170</v>
      </c>
      <c r="O73" s="305" t="s">
        <v>171</v>
      </c>
      <c r="P73" s="306" t="s">
        <v>140</v>
      </c>
      <c r="Q73" s="305" t="s">
        <v>141</v>
      </c>
      <c r="R73" s="305" t="s">
        <v>141</v>
      </c>
      <c r="S73" s="305" t="s">
        <v>132</v>
      </c>
      <c r="T73" s="305" t="s">
        <v>133</v>
      </c>
      <c r="U73" s="307" t="s">
        <v>149</v>
      </c>
      <c r="V73" s="307">
        <v>2340</v>
      </c>
      <c r="W73" s="307">
        <v>1225</v>
      </c>
      <c r="X73" s="307">
        <v>7</v>
      </c>
      <c r="Y73" s="307">
        <v>2026</v>
      </c>
      <c r="Z73" s="307">
        <v>743</v>
      </c>
      <c r="AA73" s="307">
        <v>0</v>
      </c>
      <c r="AB73" s="305" t="s">
        <v>143</v>
      </c>
      <c r="AC73" s="308" t="s">
        <v>172</v>
      </c>
      <c r="AD73" s="107">
        <v>0</v>
      </c>
    </row>
    <row r="74" spans="1:30" x14ac:dyDescent="0.2">
      <c r="A74" s="305">
        <v>2026</v>
      </c>
      <c r="B74" s="305">
        <v>668</v>
      </c>
      <c r="C74" s="305" t="s">
        <v>167</v>
      </c>
      <c r="D74" s="306" t="s">
        <v>168</v>
      </c>
      <c r="E74" s="306" t="s">
        <v>136</v>
      </c>
      <c r="F74" s="306" t="s">
        <v>122</v>
      </c>
      <c r="G74" s="309">
        <v>24.73</v>
      </c>
      <c r="H74" s="309">
        <v>5.44</v>
      </c>
      <c r="I74" s="310" t="s">
        <v>169</v>
      </c>
      <c r="J74" s="309">
        <f t="shared" ref="J74:J105" si="2">IF(I74="SI",G74-H74,G74)</f>
        <v>24.73</v>
      </c>
      <c r="K74" s="305" t="s">
        <v>137</v>
      </c>
      <c r="L74" s="305" t="s">
        <v>122</v>
      </c>
      <c r="M74" s="305" t="s">
        <v>126</v>
      </c>
      <c r="N74" s="305" t="s">
        <v>170</v>
      </c>
      <c r="O74" s="305" t="s">
        <v>171</v>
      </c>
      <c r="P74" s="306" t="s">
        <v>140</v>
      </c>
      <c r="Q74" s="305" t="s">
        <v>141</v>
      </c>
      <c r="R74" s="305" t="s">
        <v>141</v>
      </c>
      <c r="S74" s="305" t="s">
        <v>132</v>
      </c>
      <c r="T74" s="305" t="s">
        <v>133</v>
      </c>
      <c r="U74" s="307" t="s">
        <v>150</v>
      </c>
      <c r="V74" s="307">
        <v>1460</v>
      </c>
      <c r="W74" s="307">
        <v>860</v>
      </c>
      <c r="X74" s="307">
        <v>8</v>
      </c>
      <c r="Y74" s="307">
        <v>2026</v>
      </c>
      <c r="Z74" s="307">
        <v>744</v>
      </c>
      <c r="AA74" s="307">
        <v>0</v>
      </c>
      <c r="AB74" s="305" t="s">
        <v>143</v>
      </c>
      <c r="AC74" s="308" t="s">
        <v>172</v>
      </c>
      <c r="AD74" s="107">
        <v>0</v>
      </c>
    </row>
    <row r="75" spans="1:30" x14ac:dyDescent="0.2">
      <c r="A75" s="305">
        <v>2026</v>
      </c>
      <c r="B75" s="305">
        <v>668</v>
      </c>
      <c r="C75" s="305" t="s">
        <v>167</v>
      </c>
      <c r="D75" s="306" t="s">
        <v>168</v>
      </c>
      <c r="E75" s="306" t="s">
        <v>136</v>
      </c>
      <c r="F75" s="306" t="s">
        <v>122</v>
      </c>
      <c r="G75" s="309">
        <v>70.98</v>
      </c>
      <c r="H75" s="309">
        <v>15.62</v>
      </c>
      <c r="I75" s="310" t="s">
        <v>169</v>
      </c>
      <c r="J75" s="309">
        <f t="shared" si="2"/>
        <v>70.98</v>
      </c>
      <c r="K75" s="305" t="s">
        <v>137</v>
      </c>
      <c r="L75" s="305" t="s">
        <v>122</v>
      </c>
      <c r="M75" s="305" t="s">
        <v>126</v>
      </c>
      <c r="N75" s="305" t="s">
        <v>170</v>
      </c>
      <c r="O75" s="305" t="s">
        <v>171</v>
      </c>
      <c r="P75" s="306" t="s">
        <v>140</v>
      </c>
      <c r="Q75" s="305" t="s">
        <v>141</v>
      </c>
      <c r="R75" s="305" t="s">
        <v>141</v>
      </c>
      <c r="S75" s="305" t="s">
        <v>132</v>
      </c>
      <c r="T75" s="305" t="s">
        <v>133</v>
      </c>
      <c r="U75" s="307" t="s">
        <v>152</v>
      </c>
      <c r="V75" s="307">
        <v>2120</v>
      </c>
      <c r="W75" s="307">
        <v>1315</v>
      </c>
      <c r="X75" s="307">
        <v>2</v>
      </c>
      <c r="Y75" s="307">
        <v>2026</v>
      </c>
      <c r="Z75" s="307">
        <v>746</v>
      </c>
      <c r="AA75" s="307">
        <v>0</v>
      </c>
      <c r="AB75" s="305" t="s">
        <v>143</v>
      </c>
      <c r="AC75" s="308" t="s">
        <v>172</v>
      </c>
      <c r="AD75" s="107">
        <v>0</v>
      </c>
    </row>
    <row r="76" spans="1:30" x14ac:dyDescent="0.2">
      <c r="A76" s="305">
        <v>2026</v>
      </c>
      <c r="B76" s="305">
        <v>668</v>
      </c>
      <c r="C76" s="305" t="s">
        <v>167</v>
      </c>
      <c r="D76" s="306" t="s">
        <v>168</v>
      </c>
      <c r="E76" s="306" t="s">
        <v>136</v>
      </c>
      <c r="F76" s="306" t="s">
        <v>122</v>
      </c>
      <c r="G76" s="309">
        <v>43.67</v>
      </c>
      <c r="H76" s="309">
        <v>9.61</v>
      </c>
      <c r="I76" s="310" t="s">
        <v>169</v>
      </c>
      <c r="J76" s="309">
        <f t="shared" si="2"/>
        <v>43.67</v>
      </c>
      <c r="K76" s="305" t="s">
        <v>137</v>
      </c>
      <c r="L76" s="305" t="s">
        <v>122</v>
      </c>
      <c r="M76" s="305" t="s">
        <v>126</v>
      </c>
      <c r="N76" s="305" t="s">
        <v>170</v>
      </c>
      <c r="O76" s="305" t="s">
        <v>171</v>
      </c>
      <c r="P76" s="306" t="s">
        <v>140</v>
      </c>
      <c r="Q76" s="305" t="s">
        <v>141</v>
      </c>
      <c r="R76" s="305" t="s">
        <v>141</v>
      </c>
      <c r="S76" s="305" t="s">
        <v>132</v>
      </c>
      <c r="T76" s="305" t="s">
        <v>133</v>
      </c>
      <c r="U76" s="307" t="s">
        <v>151</v>
      </c>
      <c r="V76" s="307">
        <v>1570</v>
      </c>
      <c r="W76" s="307">
        <v>950</v>
      </c>
      <c r="X76" s="307">
        <v>7</v>
      </c>
      <c r="Y76" s="307">
        <v>2026</v>
      </c>
      <c r="Z76" s="307">
        <v>745</v>
      </c>
      <c r="AA76" s="307">
        <v>0</v>
      </c>
      <c r="AB76" s="305" t="s">
        <v>143</v>
      </c>
      <c r="AC76" s="308" t="s">
        <v>172</v>
      </c>
      <c r="AD76" s="107">
        <v>0</v>
      </c>
    </row>
    <row r="77" spans="1:30" x14ac:dyDescent="0.2">
      <c r="A77" s="305">
        <v>2026</v>
      </c>
      <c r="B77" s="305">
        <v>668</v>
      </c>
      <c r="C77" s="305" t="s">
        <v>167</v>
      </c>
      <c r="D77" s="306" t="s">
        <v>168</v>
      </c>
      <c r="E77" s="306" t="s">
        <v>136</v>
      </c>
      <c r="F77" s="306" t="s">
        <v>122</v>
      </c>
      <c r="G77" s="309">
        <v>184.17</v>
      </c>
      <c r="H77" s="309">
        <v>40.51</v>
      </c>
      <c r="I77" s="310" t="s">
        <v>169</v>
      </c>
      <c r="J77" s="309">
        <f t="shared" si="2"/>
        <v>184.17</v>
      </c>
      <c r="K77" s="305" t="s">
        <v>137</v>
      </c>
      <c r="L77" s="305" t="s">
        <v>122</v>
      </c>
      <c r="M77" s="305" t="s">
        <v>126</v>
      </c>
      <c r="N77" s="305" t="s">
        <v>170</v>
      </c>
      <c r="O77" s="305" t="s">
        <v>171</v>
      </c>
      <c r="P77" s="306" t="s">
        <v>140</v>
      </c>
      <c r="Q77" s="305" t="s">
        <v>141</v>
      </c>
      <c r="R77" s="305" t="s">
        <v>141</v>
      </c>
      <c r="S77" s="305" t="s">
        <v>132</v>
      </c>
      <c r="T77" s="305" t="s">
        <v>133</v>
      </c>
      <c r="U77" s="307" t="s">
        <v>173</v>
      </c>
      <c r="V77" s="307">
        <v>3770</v>
      </c>
      <c r="W77" s="307">
        <v>11860</v>
      </c>
      <c r="X77" s="307">
        <v>9</v>
      </c>
      <c r="Y77" s="307">
        <v>2026</v>
      </c>
      <c r="Z77" s="307">
        <v>748</v>
      </c>
      <c r="AA77" s="307">
        <v>0</v>
      </c>
      <c r="AB77" s="305" t="s">
        <v>143</v>
      </c>
      <c r="AC77" s="308" t="s">
        <v>172</v>
      </c>
      <c r="AD77" s="107">
        <v>0</v>
      </c>
    </row>
    <row r="78" spans="1:30" x14ac:dyDescent="0.2">
      <c r="A78" s="305">
        <v>2026</v>
      </c>
      <c r="B78" s="305">
        <v>668</v>
      </c>
      <c r="C78" s="305" t="s">
        <v>167</v>
      </c>
      <c r="D78" s="306" t="s">
        <v>168</v>
      </c>
      <c r="E78" s="306" t="s">
        <v>136</v>
      </c>
      <c r="F78" s="306" t="s">
        <v>122</v>
      </c>
      <c r="G78" s="309">
        <v>147.32</v>
      </c>
      <c r="H78" s="309">
        <v>32.409999999999997</v>
      </c>
      <c r="I78" s="310" t="s">
        <v>169</v>
      </c>
      <c r="J78" s="309">
        <f t="shared" si="2"/>
        <v>147.32</v>
      </c>
      <c r="K78" s="305" t="s">
        <v>137</v>
      </c>
      <c r="L78" s="305" t="s">
        <v>122</v>
      </c>
      <c r="M78" s="305" t="s">
        <v>126</v>
      </c>
      <c r="N78" s="305" t="s">
        <v>170</v>
      </c>
      <c r="O78" s="305" t="s">
        <v>171</v>
      </c>
      <c r="P78" s="306" t="s">
        <v>140</v>
      </c>
      <c r="Q78" s="305" t="s">
        <v>141</v>
      </c>
      <c r="R78" s="305" t="s">
        <v>141</v>
      </c>
      <c r="S78" s="305" t="s">
        <v>132</v>
      </c>
      <c r="T78" s="305" t="s">
        <v>133</v>
      </c>
      <c r="U78" s="307" t="s">
        <v>149</v>
      </c>
      <c r="V78" s="307">
        <v>2340</v>
      </c>
      <c r="W78" s="307">
        <v>2020</v>
      </c>
      <c r="X78" s="307">
        <v>4</v>
      </c>
      <c r="Y78" s="307">
        <v>2026</v>
      </c>
      <c r="Z78" s="307">
        <v>749</v>
      </c>
      <c r="AA78" s="307">
        <v>0</v>
      </c>
      <c r="AB78" s="305" t="s">
        <v>143</v>
      </c>
      <c r="AC78" s="308" t="s">
        <v>172</v>
      </c>
      <c r="AD78" s="107">
        <v>0</v>
      </c>
    </row>
    <row r="79" spans="1:30" x14ac:dyDescent="0.2">
      <c r="A79" s="305">
        <v>2026</v>
      </c>
      <c r="B79" s="305">
        <v>668</v>
      </c>
      <c r="C79" s="305" t="s">
        <v>167</v>
      </c>
      <c r="D79" s="306" t="s">
        <v>168</v>
      </c>
      <c r="E79" s="306" t="s">
        <v>136</v>
      </c>
      <c r="F79" s="306" t="s">
        <v>122</v>
      </c>
      <c r="G79" s="309">
        <v>4.9000000000000004</v>
      </c>
      <c r="H79" s="309">
        <v>1.08</v>
      </c>
      <c r="I79" s="310" t="s">
        <v>169</v>
      </c>
      <c r="J79" s="309">
        <f t="shared" si="2"/>
        <v>4.9000000000000004</v>
      </c>
      <c r="K79" s="305" t="s">
        <v>137</v>
      </c>
      <c r="L79" s="305" t="s">
        <v>122</v>
      </c>
      <c r="M79" s="305" t="s">
        <v>126</v>
      </c>
      <c r="N79" s="305" t="s">
        <v>170</v>
      </c>
      <c r="O79" s="305" t="s">
        <v>171</v>
      </c>
      <c r="P79" s="306" t="s">
        <v>140</v>
      </c>
      <c r="Q79" s="305" t="s">
        <v>141</v>
      </c>
      <c r="R79" s="305" t="s">
        <v>141</v>
      </c>
      <c r="S79" s="305" t="s">
        <v>132</v>
      </c>
      <c r="T79" s="305" t="s">
        <v>133</v>
      </c>
      <c r="U79" s="307" t="s">
        <v>157</v>
      </c>
      <c r="V79" s="307">
        <v>2330</v>
      </c>
      <c r="W79" s="307">
        <v>1235</v>
      </c>
      <c r="X79" s="307">
        <v>99</v>
      </c>
      <c r="Y79" s="307">
        <v>2026</v>
      </c>
      <c r="Z79" s="307">
        <v>755</v>
      </c>
      <c r="AA79" s="307">
        <v>0</v>
      </c>
      <c r="AB79" s="305" t="s">
        <v>143</v>
      </c>
      <c r="AC79" s="308" t="s">
        <v>172</v>
      </c>
      <c r="AD79" s="107">
        <v>0</v>
      </c>
    </row>
    <row r="80" spans="1:30" x14ac:dyDescent="0.2">
      <c r="A80" s="305">
        <v>2026</v>
      </c>
      <c r="B80" s="305">
        <v>669</v>
      </c>
      <c r="C80" s="305" t="s">
        <v>167</v>
      </c>
      <c r="D80" s="306" t="s">
        <v>174</v>
      </c>
      <c r="E80" s="306" t="s">
        <v>136</v>
      </c>
      <c r="F80" s="306" t="s">
        <v>122</v>
      </c>
      <c r="G80" s="309">
        <v>4.9000000000000004</v>
      </c>
      <c r="H80" s="309">
        <v>1.08</v>
      </c>
      <c r="I80" s="310" t="s">
        <v>169</v>
      </c>
      <c r="J80" s="309">
        <f t="shared" si="2"/>
        <v>4.9000000000000004</v>
      </c>
      <c r="K80" s="305" t="s">
        <v>137</v>
      </c>
      <c r="L80" s="305" t="s">
        <v>122</v>
      </c>
      <c r="M80" s="305" t="s">
        <v>126</v>
      </c>
      <c r="N80" s="305" t="s">
        <v>175</v>
      </c>
      <c r="O80" s="305" t="s">
        <v>171</v>
      </c>
      <c r="P80" s="306" t="s">
        <v>140</v>
      </c>
      <c r="Q80" s="305" t="s">
        <v>141</v>
      </c>
      <c r="R80" s="305" t="s">
        <v>141</v>
      </c>
      <c r="S80" s="305" t="s">
        <v>132</v>
      </c>
      <c r="T80" s="305" t="s">
        <v>133</v>
      </c>
      <c r="U80" s="307" t="s">
        <v>157</v>
      </c>
      <c r="V80" s="307">
        <v>2330</v>
      </c>
      <c r="W80" s="307">
        <v>1235</v>
      </c>
      <c r="X80" s="307">
        <v>99</v>
      </c>
      <c r="Y80" s="307">
        <v>2026</v>
      </c>
      <c r="Z80" s="307">
        <v>755</v>
      </c>
      <c r="AA80" s="307">
        <v>0</v>
      </c>
      <c r="AB80" s="305" t="s">
        <v>160</v>
      </c>
      <c r="AC80" s="308" t="s">
        <v>172</v>
      </c>
      <c r="AD80" s="107">
        <v>0</v>
      </c>
    </row>
    <row r="81" spans="1:30" x14ac:dyDescent="0.2">
      <c r="A81" s="305">
        <v>2026</v>
      </c>
      <c r="B81" s="305">
        <v>669</v>
      </c>
      <c r="C81" s="305" t="s">
        <v>167</v>
      </c>
      <c r="D81" s="306" t="s">
        <v>174</v>
      </c>
      <c r="E81" s="306" t="s">
        <v>136</v>
      </c>
      <c r="F81" s="306" t="s">
        <v>122</v>
      </c>
      <c r="G81" s="309">
        <v>147.32</v>
      </c>
      <c r="H81" s="309">
        <v>32.409999999999997</v>
      </c>
      <c r="I81" s="310" t="s">
        <v>169</v>
      </c>
      <c r="J81" s="309">
        <f t="shared" si="2"/>
        <v>147.32</v>
      </c>
      <c r="K81" s="305" t="s">
        <v>137</v>
      </c>
      <c r="L81" s="305" t="s">
        <v>122</v>
      </c>
      <c r="M81" s="305" t="s">
        <v>126</v>
      </c>
      <c r="N81" s="305" t="s">
        <v>175</v>
      </c>
      <c r="O81" s="305" t="s">
        <v>171</v>
      </c>
      <c r="P81" s="306" t="s">
        <v>140</v>
      </c>
      <c r="Q81" s="305" t="s">
        <v>141</v>
      </c>
      <c r="R81" s="305" t="s">
        <v>141</v>
      </c>
      <c r="S81" s="305" t="s">
        <v>132</v>
      </c>
      <c r="T81" s="305" t="s">
        <v>133</v>
      </c>
      <c r="U81" s="307" t="s">
        <v>149</v>
      </c>
      <c r="V81" s="307">
        <v>2340</v>
      </c>
      <c r="W81" s="307">
        <v>2020</v>
      </c>
      <c r="X81" s="307">
        <v>4</v>
      </c>
      <c r="Y81" s="307">
        <v>2026</v>
      </c>
      <c r="Z81" s="307">
        <v>749</v>
      </c>
      <c r="AA81" s="307">
        <v>0</v>
      </c>
      <c r="AB81" s="305" t="s">
        <v>160</v>
      </c>
      <c r="AC81" s="308" t="s">
        <v>172</v>
      </c>
      <c r="AD81" s="107">
        <v>0</v>
      </c>
    </row>
    <row r="82" spans="1:30" x14ac:dyDescent="0.2">
      <c r="A82" s="305">
        <v>2026</v>
      </c>
      <c r="B82" s="305">
        <v>669</v>
      </c>
      <c r="C82" s="305" t="s">
        <v>167</v>
      </c>
      <c r="D82" s="306" t="s">
        <v>174</v>
      </c>
      <c r="E82" s="306" t="s">
        <v>136</v>
      </c>
      <c r="F82" s="306" t="s">
        <v>122</v>
      </c>
      <c r="G82" s="309">
        <v>184.17</v>
      </c>
      <c r="H82" s="309">
        <v>40.51</v>
      </c>
      <c r="I82" s="310" t="s">
        <v>169</v>
      </c>
      <c r="J82" s="309">
        <f t="shared" si="2"/>
        <v>184.17</v>
      </c>
      <c r="K82" s="305" t="s">
        <v>137</v>
      </c>
      <c r="L82" s="305" t="s">
        <v>122</v>
      </c>
      <c r="M82" s="305" t="s">
        <v>126</v>
      </c>
      <c r="N82" s="305" t="s">
        <v>175</v>
      </c>
      <c r="O82" s="305" t="s">
        <v>171</v>
      </c>
      <c r="P82" s="306" t="s">
        <v>140</v>
      </c>
      <c r="Q82" s="305" t="s">
        <v>141</v>
      </c>
      <c r="R82" s="305" t="s">
        <v>141</v>
      </c>
      <c r="S82" s="305" t="s">
        <v>132</v>
      </c>
      <c r="T82" s="305" t="s">
        <v>133</v>
      </c>
      <c r="U82" s="307" t="s">
        <v>173</v>
      </c>
      <c r="V82" s="307">
        <v>3770</v>
      </c>
      <c r="W82" s="307">
        <v>11860</v>
      </c>
      <c r="X82" s="307">
        <v>9</v>
      </c>
      <c r="Y82" s="307">
        <v>2026</v>
      </c>
      <c r="Z82" s="307">
        <v>748</v>
      </c>
      <c r="AA82" s="307">
        <v>0</v>
      </c>
      <c r="AB82" s="305" t="s">
        <v>160</v>
      </c>
      <c r="AC82" s="308" t="s">
        <v>172</v>
      </c>
      <c r="AD82" s="107">
        <v>0</v>
      </c>
    </row>
    <row r="83" spans="1:30" x14ac:dyDescent="0.2">
      <c r="A83" s="305">
        <v>2026</v>
      </c>
      <c r="B83" s="305">
        <v>669</v>
      </c>
      <c r="C83" s="305" t="s">
        <v>167</v>
      </c>
      <c r="D83" s="306" t="s">
        <v>174</v>
      </c>
      <c r="E83" s="306" t="s">
        <v>136</v>
      </c>
      <c r="F83" s="306" t="s">
        <v>122</v>
      </c>
      <c r="G83" s="309">
        <v>43.67</v>
      </c>
      <c r="H83" s="309">
        <v>9.61</v>
      </c>
      <c r="I83" s="310" t="s">
        <v>169</v>
      </c>
      <c r="J83" s="309">
        <f t="shared" si="2"/>
        <v>43.67</v>
      </c>
      <c r="K83" s="305" t="s">
        <v>137</v>
      </c>
      <c r="L83" s="305" t="s">
        <v>122</v>
      </c>
      <c r="M83" s="305" t="s">
        <v>126</v>
      </c>
      <c r="N83" s="305" t="s">
        <v>175</v>
      </c>
      <c r="O83" s="305" t="s">
        <v>171</v>
      </c>
      <c r="P83" s="306" t="s">
        <v>140</v>
      </c>
      <c r="Q83" s="305" t="s">
        <v>141</v>
      </c>
      <c r="R83" s="305" t="s">
        <v>141</v>
      </c>
      <c r="S83" s="305" t="s">
        <v>132</v>
      </c>
      <c r="T83" s="305" t="s">
        <v>133</v>
      </c>
      <c r="U83" s="307" t="s">
        <v>151</v>
      </c>
      <c r="V83" s="307">
        <v>1570</v>
      </c>
      <c r="W83" s="307">
        <v>950</v>
      </c>
      <c r="X83" s="307">
        <v>7</v>
      </c>
      <c r="Y83" s="307">
        <v>2026</v>
      </c>
      <c r="Z83" s="307">
        <v>745</v>
      </c>
      <c r="AA83" s="307">
        <v>0</v>
      </c>
      <c r="AB83" s="305" t="s">
        <v>160</v>
      </c>
      <c r="AC83" s="308" t="s">
        <v>172</v>
      </c>
      <c r="AD83" s="107">
        <v>0</v>
      </c>
    </row>
    <row r="84" spans="1:30" x14ac:dyDescent="0.2">
      <c r="A84" s="305">
        <v>2026</v>
      </c>
      <c r="B84" s="305">
        <v>669</v>
      </c>
      <c r="C84" s="305" t="s">
        <v>167</v>
      </c>
      <c r="D84" s="306" t="s">
        <v>174</v>
      </c>
      <c r="E84" s="306" t="s">
        <v>136</v>
      </c>
      <c r="F84" s="306" t="s">
        <v>122</v>
      </c>
      <c r="G84" s="309">
        <v>24.73</v>
      </c>
      <c r="H84" s="309">
        <v>5.44</v>
      </c>
      <c r="I84" s="310" t="s">
        <v>169</v>
      </c>
      <c r="J84" s="309">
        <f t="shared" si="2"/>
        <v>24.73</v>
      </c>
      <c r="K84" s="305" t="s">
        <v>137</v>
      </c>
      <c r="L84" s="305" t="s">
        <v>122</v>
      </c>
      <c r="M84" s="305" t="s">
        <v>126</v>
      </c>
      <c r="N84" s="305" t="s">
        <v>175</v>
      </c>
      <c r="O84" s="305" t="s">
        <v>171</v>
      </c>
      <c r="P84" s="306" t="s">
        <v>140</v>
      </c>
      <c r="Q84" s="305" t="s">
        <v>141</v>
      </c>
      <c r="R84" s="305" t="s">
        <v>141</v>
      </c>
      <c r="S84" s="305" t="s">
        <v>132</v>
      </c>
      <c r="T84" s="305" t="s">
        <v>133</v>
      </c>
      <c r="U84" s="307" t="s">
        <v>150</v>
      </c>
      <c r="V84" s="307">
        <v>1460</v>
      </c>
      <c r="W84" s="307">
        <v>860</v>
      </c>
      <c r="X84" s="307">
        <v>8</v>
      </c>
      <c r="Y84" s="307">
        <v>2026</v>
      </c>
      <c r="Z84" s="307">
        <v>744</v>
      </c>
      <c r="AA84" s="307">
        <v>0</v>
      </c>
      <c r="AB84" s="305" t="s">
        <v>160</v>
      </c>
      <c r="AC84" s="308" t="s">
        <v>172</v>
      </c>
      <c r="AD84" s="107">
        <v>0</v>
      </c>
    </row>
    <row r="85" spans="1:30" x14ac:dyDescent="0.2">
      <c r="A85" s="305">
        <v>2026</v>
      </c>
      <c r="B85" s="305">
        <v>669</v>
      </c>
      <c r="C85" s="305" t="s">
        <v>167</v>
      </c>
      <c r="D85" s="306" t="s">
        <v>174</v>
      </c>
      <c r="E85" s="306" t="s">
        <v>136</v>
      </c>
      <c r="F85" s="306" t="s">
        <v>122</v>
      </c>
      <c r="G85" s="309">
        <v>70.98</v>
      </c>
      <c r="H85" s="309">
        <v>15.62</v>
      </c>
      <c r="I85" s="310" t="s">
        <v>169</v>
      </c>
      <c r="J85" s="309">
        <f t="shared" si="2"/>
        <v>70.98</v>
      </c>
      <c r="K85" s="305" t="s">
        <v>137</v>
      </c>
      <c r="L85" s="305" t="s">
        <v>122</v>
      </c>
      <c r="M85" s="305" t="s">
        <v>126</v>
      </c>
      <c r="N85" s="305" t="s">
        <v>175</v>
      </c>
      <c r="O85" s="305" t="s">
        <v>171</v>
      </c>
      <c r="P85" s="306" t="s">
        <v>140</v>
      </c>
      <c r="Q85" s="305" t="s">
        <v>141</v>
      </c>
      <c r="R85" s="305" t="s">
        <v>141</v>
      </c>
      <c r="S85" s="305" t="s">
        <v>132</v>
      </c>
      <c r="T85" s="305" t="s">
        <v>133</v>
      </c>
      <c r="U85" s="307" t="s">
        <v>152</v>
      </c>
      <c r="V85" s="307">
        <v>2120</v>
      </c>
      <c r="W85" s="307">
        <v>1315</v>
      </c>
      <c r="X85" s="307">
        <v>2</v>
      </c>
      <c r="Y85" s="307">
        <v>2026</v>
      </c>
      <c r="Z85" s="307">
        <v>746</v>
      </c>
      <c r="AA85" s="307">
        <v>0</v>
      </c>
      <c r="AB85" s="305" t="s">
        <v>160</v>
      </c>
      <c r="AC85" s="308" t="s">
        <v>172</v>
      </c>
      <c r="AD85" s="107">
        <v>0</v>
      </c>
    </row>
    <row r="86" spans="1:30" x14ac:dyDescent="0.2">
      <c r="A86" s="305">
        <v>2026</v>
      </c>
      <c r="B86" s="305">
        <v>669</v>
      </c>
      <c r="C86" s="305" t="s">
        <v>167</v>
      </c>
      <c r="D86" s="306" t="s">
        <v>174</v>
      </c>
      <c r="E86" s="306" t="s">
        <v>136</v>
      </c>
      <c r="F86" s="306" t="s">
        <v>122</v>
      </c>
      <c r="G86" s="309">
        <v>44.17</v>
      </c>
      <c r="H86" s="309">
        <v>9.7200000000000006</v>
      </c>
      <c r="I86" s="310" t="s">
        <v>169</v>
      </c>
      <c r="J86" s="309">
        <f t="shared" si="2"/>
        <v>44.17</v>
      </c>
      <c r="K86" s="305" t="s">
        <v>137</v>
      </c>
      <c r="L86" s="305" t="s">
        <v>122</v>
      </c>
      <c r="M86" s="305" t="s">
        <v>126</v>
      </c>
      <c r="N86" s="305" t="s">
        <v>175</v>
      </c>
      <c r="O86" s="305" t="s">
        <v>171</v>
      </c>
      <c r="P86" s="306" t="s">
        <v>140</v>
      </c>
      <c r="Q86" s="305" t="s">
        <v>141</v>
      </c>
      <c r="R86" s="305" t="s">
        <v>141</v>
      </c>
      <c r="S86" s="305" t="s">
        <v>132</v>
      </c>
      <c r="T86" s="305" t="s">
        <v>133</v>
      </c>
      <c r="U86" s="307" t="s">
        <v>149</v>
      </c>
      <c r="V86" s="307">
        <v>2340</v>
      </c>
      <c r="W86" s="307">
        <v>1225</v>
      </c>
      <c r="X86" s="307">
        <v>7</v>
      </c>
      <c r="Y86" s="307">
        <v>2026</v>
      </c>
      <c r="Z86" s="307">
        <v>743</v>
      </c>
      <c r="AA86" s="307">
        <v>0</v>
      </c>
      <c r="AB86" s="305" t="s">
        <v>160</v>
      </c>
      <c r="AC86" s="308" t="s">
        <v>172</v>
      </c>
      <c r="AD86" s="107">
        <v>0</v>
      </c>
    </row>
    <row r="87" spans="1:30" x14ac:dyDescent="0.2">
      <c r="A87" s="305">
        <v>2026</v>
      </c>
      <c r="B87" s="305">
        <v>673</v>
      </c>
      <c r="C87" s="305" t="s">
        <v>203</v>
      </c>
      <c r="D87" s="306" t="s">
        <v>204</v>
      </c>
      <c r="E87" s="306" t="s">
        <v>161</v>
      </c>
      <c r="F87" s="306" t="s">
        <v>122</v>
      </c>
      <c r="G87" s="309">
        <v>7697.86</v>
      </c>
      <c r="H87" s="309">
        <v>1388.14</v>
      </c>
      <c r="I87" s="310" t="s">
        <v>123</v>
      </c>
      <c r="J87" s="309">
        <f t="shared" si="2"/>
        <v>6309.7199999999993</v>
      </c>
      <c r="K87" s="305" t="s">
        <v>205</v>
      </c>
      <c r="L87" s="305" t="s">
        <v>206</v>
      </c>
      <c r="M87" s="305" t="s">
        <v>126</v>
      </c>
      <c r="N87" s="305" t="s">
        <v>207</v>
      </c>
      <c r="O87" s="305" t="s">
        <v>208</v>
      </c>
      <c r="P87" s="306" t="s">
        <v>209</v>
      </c>
      <c r="Q87" s="305" t="s">
        <v>210</v>
      </c>
      <c r="R87" s="305" t="s">
        <v>210</v>
      </c>
      <c r="S87" s="305" t="s">
        <v>132</v>
      </c>
      <c r="T87" s="305" t="s">
        <v>133</v>
      </c>
      <c r="U87" s="307" t="s">
        <v>211</v>
      </c>
      <c r="V87" s="307">
        <v>4210</v>
      </c>
      <c r="W87" s="307">
        <v>1455</v>
      </c>
      <c r="X87" s="307">
        <v>99</v>
      </c>
      <c r="Y87" s="307">
        <v>2026</v>
      </c>
      <c r="Z87" s="307">
        <v>797</v>
      </c>
      <c r="AA87" s="307">
        <v>0</v>
      </c>
      <c r="AB87" s="305" t="s">
        <v>122</v>
      </c>
      <c r="AC87" s="308" t="s">
        <v>212</v>
      </c>
      <c r="AD87" s="107">
        <v>1</v>
      </c>
    </row>
    <row r="88" spans="1:30" x14ac:dyDescent="0.2">
      <c r="A88" s="305">
        <v>2026</v>
      </c>
      <c r="B88" s="305">
        <v>674</v>
      </c>
      <c r="C88" s="305" t="s">
        <v>203</v>
      </c>
      <c r="D88" s="306" t="s">
        <v>311</v>
      </c>
      <c r="E88" s="306" t="s">
        <v>208</v>
      </c>
      <c r="F88" s="306" t="s">
        <v>312</v>
      </c>
      <c r="G88" s="309">
        <v>122</v>
      </c>
      <c r="H88" s="309">
        <v>22</v>
      </c>
      <c r="I88" s="310" t="s">
        <v>123</v>
      </c>
      <c r="J88" s="309">
        <f t="shared" si="2"/>
        <v>100</v>
      </c>
      <c r="K88" s="305" t="s">
        <v>313</v>
      </c>
      <c r="L88" s="305" t="s">
        <v>122</v>
      </c>
      <c r="M88" s="305" t="s">
        <v>126</v>
      </c>
      <c r="N88" s="305" t="s">
        <v>314</v>
      </c>
      <c r="O88" s="305" t="s">
        <v>208</v>
      </c>
      <c r="P88" s="306" t="s">
        <v>308</v>
      </c>
      <c r="Q88" s="305" t="s">
        <v>309</v>
      </c>
      <c r="R88" s="305" t="s">
        <v>309</v>
      </c>
      <c r="S88" s="305" t="s">
        <v>132</v>
      </c>
      <c r="T88" s="305" t="s">
        <v>133</v>
      </c>
      <c r="U88" s="307" t="s">
        <v>142</v>
      </c>
      <c r="V88" s="307">
        <v>250</v>
      </c>
      <c r="W88" s="307">
        <v>180</v>
      </c>
      <c r="X88" s="307">
        <v>27</v>
      </c>
      <c r="Y88" s="307">
        <v>2026</v>
      </c>
      <c r="Z88" s="307">
        <v>391</v>
      </c>
      <c r="AA88" s="307">
        <v>0</v>
      </c>
      <c r="AB88" s="305" t="s">
        <v>122</v>
      </c>
      <c r="AC88" s="308" t="s">
        <v>212</v>
      </c>
      <c r="AD88" s="107">
        <v>0</v>
      </c>
    </row>
    <row r="89" spans="1:30" x14ac:dyDescent="0.2">
      <c r="A89" s="305">
        <v>2026</v>
      </c>
      <c r="B89" s="305">
        <v>674</v>
      </c>
      <c r="C89" s="305" t="s">
        <v>203</v>
      </c>
      <c r="D89" s="306" t="s">
        <v>311</v>
      </c>
      <c r="E89" s="306" t="s">
        <v>208</v>
      </c>
      <c r="F89" s="306" t="s">
        <v>312</v>
      </c>
      <c r="G89" s="309">
        <v>122</v>
      </c>
      <c r="H89" s="309">
        <v>22</v>
      </c>
      <c r="I89" s="310" t="s">
        <v>123</v>
      </c>
      <c r="J89" s="309">
        <f t="shared" si="2"/>
        <v>100</v>
      </c>
      <c r="K89" s="305" t="s">
        <v>313</v>
      </c>
      <c r="L89" s="305" t="s">
        <v>122</v>
      </c>
      <c r="M89" s="305" t="s">
        <v>126</v>
      </c>
      <c r="N89" s="305" t="s">
        <v>314</v>
      </c>
      <c r="O89" s="305" t="s">
        <v>208</v>
      </c>
      <c r="P89" s="306" t="s">
        <v>308</v>
      </c>
      <c r="Q89" s="305" t="s">
        <v>309</v>
      </c>
      <c r="R89" s="305" t="s">
        <v>309</v>
      </c>
      <c r="S89" s="305" t="s">
        <v>132</v>
      </c>
      <c r="T89" s="305" t="s">
        <v>133</v>
      </c>
      <c r="U89" s="307" t="s">
        <v>145</v>
      </c>
      <c r="V89" s="307">
        <v>4100</v>
      </c>
      <c r="W89" s="307">
        <v>180</v>
      </c>
      <c r="X89" s="307">
        <v>41</v>
      </c>
      <c r="Y89" s="307">
        <v>2026</v>
      </c>
      <c r="Z89" s="307">
        <v>392</v>
      </c>
      <c r="AA89" s="307">
        <v>0</v>
      </c>
      <c r="AB89" s="305" t="s">
        <v>122</v>
      </c>
      <c r="AC89" s="308" t="s">
        <v>212</v>
      </c>
      <c r="AD89" s="107">
        <v>0</v>
      </c>
    </row>
    <row r="90" spans="1:30" x14ac:dyDescent="0.2">
      <c r="A90" s="305">
        <v>2026</v>
      </c>
      <c r="B90" s="305">
        <v>674</v>
      </c>
      <c r="C90" s="305" t="s">
        <v>203</v>
      </c>
      <c r="D90" s="306" t="s">
        <v>311</v>
      </c>
      <c r="E90" s="306" t="s">
        <v>208</v>
      </c>
      <c r="F90" s="306" t="s">
        <v>312</v>
      </c>
      <c r="G90" s="309">
        <v>122</v>
      </c>
      <c r="H90" s="309">
        <v>22</v>
      </c>
      <c r="I90" s="310" t="s">
        <v>123</v>
      </c>
      <c r="J90" s="309">
        <f t="shared" si="2"/>
        <v>100</v>
      </c>
      <c r="K90" s="305" t="s">
        <v>313</v>
      </c>
      <c r="L90" s="305" t="s">
        <v>122</v>
      </c>
      <c r="M90" s="305" t="s">
        <v>126</v>
      </c>
      <c r="N90" s="305" t="s">
        <v>314</v>
      </c>
      <c r="O90" s="305" t="s">
        <v>208</v>
      </c>
      <c r="P90" s="306" t="s">
        <v>308</v>
      </c>
      <c r="Q90" s="305" t="s">
        <v>309</v>
      </c>
      <c r="R90" s="305" t="s">
        <v>309</v>
      </c>
      <c r="S90" s="305" t="s">
        <v>132</v>
      </c>
      <c r="T90" s="305" t="s">
        <v>133</v>
      </c>
      <c r="U90" s="307" t="s">
        <v>147</v>
      </c>
      <c r="V90" s="307">
        <v>580</v>
      </c>
      <c r="W90" s="307">
        <v>381</v>
      </c>
      <c r="X90" s="307">
        <v>99</v>
      </c>
      <c r="Y90" s="307">
        <v>2026</v>
      </c>
      <c r="Z90" s="307">
        <v>393</v>
      </c>
      <c r="AA90" s="307">
        <v>0</v>
      </c>
      <c r="AB90" s="305" t="s">
        <v>122</v>
      </c>
      <c r="AC90" s="308" t="s">
        <v>212</v>
      </c>
      <c r="AD90" s="107">
        <v>0</v>
      </c>
    </row>
    <row r="91" spans="1:30" x14ac:dyDescent="0.2">
      <c r="A91" s="305">
        <v>2026</v>
      </c>
      <c r="B91" s="305">
        <v>674</v>
      </c>
      <c r="C91" s="305" t="s">
        <v>203</v>
      </c>
      <c r="D91" s="306" t="s">
        <v>311</v>
      </c>
      <c r="E91" s="306" t="s">
        <v>208</v>
      </c>
      <c r="F91" s="306" t="s">
        <v>312</v>
      </c>
      <c r="G91" s="309">
        <v>122</v>
      </c>
      <c r="H91" s="309">
        <v>22</v>
      </c>
      <c r="I91" s="310" t="s">
        <v>123</v>
      </c>
      <c r="J91" s="309">
        <f t="shared" si="2"/>
        <v>100</v>
      </c>
      <c r="K91" s="305" t="s">
        <v>313</v>
      </c>
      <c r="L91" s="305" t="s">
        <v>122</v>
      </c>
      <c r="M91" s="305" t="s">
        <v>126</v>
      </c>
      <c r="N91" s="305" t="s">
        <v>314</v>
      </c>
      <c r="O91" s="305" t="s">
        <v>208</v>
      </c>
      <c r="P91" s="306" t="s">
        <v>308</v>
      </c>
      <c r="Q91" s="305" t="s">
        <v>309</v>
      </c>
      <c r="R91" s="305" t="s">
        <v>309</v>
      </c>
      <c r="S91" s="305" t="s">
        <v>132</v>
      </c>
      <c r="T91" s="305" t="s">
        <v>133</v>
      </c>
      <c r="U91" s="307" t="s">
        <v>148</v>
      </c>
      <c r="V91" s="307">
        <v>2010</v>
      </c>
      <c r="W91" s="307">
        <v>1280</v>
      </c>
      <c r="X91" s="307">
        <v>11</v>
      </c>
      <c r="Y91" s="307">
        <v>2026</v>
      </c>
      <c r="Z91" s="307">
        <v>395</v>
      </c>
      <c r="AA91" s="307">
        <v>0</v>
      </c>
      <c r="AB91" s="305" t="s">
        <v>122</v>
      </c>
      <c r="AC91" s="308" t="s">
        <v>212</v>
      </c>
      <c r="AD91" s="107">
        <v>0</v>
      </c>
    </row>
    <row r="92" spans="1:30" x14ac:dyDescent="0.2">
      <c r="A92" s="305">
        <v>2026</v>
      </c>
      <c r="B92" s="305">
        <v>674</v>
      </c>
      <c r="C92" s="305" t="s">
        <v>203</v>
      </c>
      <c r="D92" s="306" t="s">
        <v>311</v>
      </c>
      <c r="E92" s="306" t="s">
        <v>208</v>
      </c>
      <c r="F92" s="306" t="s">
        <v>312</v>
      </c>
      <c r="G92" s="309">
        <v>122</v>
      </c>
      <c r="H92" s="309">
        <v>22</v>
      </c>
      <c r="I92" s="310" t="s">
        <v>123</v>
      </c>
      <c r="J92" s="309">
        <f t="shared" si="2"/>
        <v>100</v>
      </c>
      <c r="K92" s="305" t="s">
        <v>313</v>
      </c>
      <c r="L92" s="305" t="s">
        <v>122</v>
      </c>
      <c r="M92" s="305" t="s">
        <v>126</v>
      </c>
      <c r="N92" s="305" t="s">
        <v>314</v>
      </c>
      <c r="O92" s="305" t="s">
        <v>208</v>
      </c>
      <c r="P92" s="306" t="s">
        <v>308</v>
      </c>
      <c r="Q92" s="305" t="s">
        <v>309</v>
      </c>
      <c r="R92" s="305" t="s">
        <v>309</v>
      </c>
      <c r="S92" s="305" t="s">
        <v>132</v>
      </c>
      <c r="T92" s="305" t="s">
        <v>133</v>
      </c>
      <c r="U92" s="307" t="s">
        <v>153</v>
      </c>
      <c r="V92" s="307">
        <v>1680</v>
      </c>
      <c r="W92" s="307">
        <v>1030</v>
      </c>
      <c r="X92" s="307">
        <v>99</v>
      </c>
      <c r="Y92" s="307">
        <v>2026</v>
      </c>
      <c r="Z92" s="307">
        <v>396</v>
      </c>
      <c r="AA92" s="307">
        <v>0</v>
      </c>
      <c r="AB92" s="305" t="s">
        <v>122</v>
      </c>
      <c r="AC92" s="308" t="s">
        <v>212</v>
      </c>
      <c r="AD92" s="107">
        <v>0</v>
      </c>
    </row>
    <row r="93" spans="1:30" x14ac:dyDescent="0.2">
      <c r="A93" s="305">
        <v>2026</v>
      </c>
      <c r="B93" s="305">
        <v>674</v>
      </c>
      <c r="C93" s="305" t="s">
        <v>203</v>
      </c>
      <c r="D93" s="306" t="s">
        <v>311</v>
      </c>
      <c r="E93" s="306" t="s">
        <v>208</v>
      </c>
      <c r="F93" s="306" t="s">
        <v>312</v>
      </c>
      <c r="G93" s="309">
        <v>122</v>
      </c>
      <c r="H93" s="309">
        <v>22</v>
      </c>
      <c r="I93" s="310" t="s">
        <v>123</v>
      </c>
      <c r="J93" s="309">
        <f t="shared" si="2"/>
        <v>100</v>
      </c>
      <c r="K93" s="305" t="s">
        <v>313</v>
      </c>
      <c r="L93" s="305" t="s">
        <v>122</v>
      </c>
      <c r="M93" s="305" t="s">
        <v>126</v>
      </c>
      <c r="N93" s="305" t="s">
        <v>314</v>
      </c>
      <c r="O93" s="305" t="s">
        <v>208</v>
      </c>
      <c r="P93" s="306" t="s">
        <v>308</v>
      </c>
      <c r="Q93" s="305" t="s">
        <v>309</v>
      </c>
      <c r="R93" s="305" t="s">
        <v>309</v>
      </c>
      <c r="S93" s="305" t="s">
        <v>132</v>
      </c>
      <c r="T93" s="305" t="s">
        <v>133</v>
      </c>
      <c r="U93" s="307" t="s">
        <v>173</v>
      </c>
      <c r="V93" s="307">
        <v>3770</v>
      </c>
      <c r="W93" s="307">
        <v>11860</v>
      </c>
      <c r="X93" s="307">
        <v>9</v>
      </c>
      <c r="Y93" s="307">
        <v>2026</v>
      </c>
      <c r="Z93" s="307">
        <v>397</v>
      </c>
      <c r="AA93" s="307">
        <v>0</v>
      </c>
      <c r="AB93" s="305" t="s">
        <v>122</v>
      </c>
      <c r="AC93" s="308" t="s">
        <v>212</v>
      </c>
      <c r="AD93" s="107">
        <v>0</v>
      </c>
    </row>
    <row r="94" spans="1:30" x14ac:dyDescent="0.2">
      <c r="A94" s="305">
        <v>2026</v>
      </c>
      <c r="B94" s="305">
        <v>674</v>
      </c>
      <c r="C94" s="305" t="s">
        <v>203</v>
      </c>
      <c r="D94" s="306" t="s">
        <v>311</v>
      </c>
      <c r="E94" s="306" t="s">
        <v>208</v>
      </c>
      <c r="F94" s="306" t="s">
        <v>312</v>
      </c>
      <c r="G94" s="309">
        <v>122</v>
      </c>
      <c r="H94" s="309">
        <v>22</v>
      </c>
      <c r="I94" s="310" t="s">
        <v>123</v>
      </c>
      <c r="J94" s="309">
        <f t="shared" si="2"/>
        <v>100</v>
      </c>
      <c r="K94" s="305" t="s">
        <v>313</v>
      </c>
      <c r="L94" s="305" t="s">
        <v>122</v>
      </c>
      <c r="M94" s="305" t="s">
        <v>126</v>
      </c>
      <c r="N94" s="305" t="s">
        <v>314</v>
      </c>
      <c r="O94" s="305" t="s">
        <v>208</v>
      </c>
      <c r="P94" s="306" t="s">
        <v>308</v>
      </c>
      <c r="Q94" s="305" t="s">
        <v>309</v>
      </c>
      <c r="R94" s="305" t="s">
        <v>309</v>
      </c>
      <c r="S94" s="305" t="s">
        <v>132</v>
      </c>
      <c r="T94" s="305" t="s">
        <v>133</v>
      </c>
      <c r="U94" s="307" t="s">
        <v>173</v>
      </c>
      <c r="V94" s="307">
        <v>3770</v>
      </c>
      <c r="W94" s="307">
        <v>11865</v>
      </c>
      <c r="X94" s="307">
        <v>99</v>
      </c>
      <c r="Y94" s="307">
        <v>2026</v>
      </c>
      <c r="Z94" s="307">
        <v>400</v>
      </c>
      <c r="AA94" s="307">
        <v>0</v>
      </c>
      <c r="AB94" s="305" t="s">
        <v>122</v>
      </c>
      <c r="AC94" s="308" t="s">
        <v>212</v>
      </c>
      <c r="AD94" s="107">
        <v>0</v>
      </c>
    </row>
    <row r="95" spans="1:30" x14ac:dyDescent="0.2">
      <c r="A95" s="305">
        <v>2026</v>
      </c>
      <c r="B95" s="305">
        <v>674</v>
      </c>
      <c r="C95" s="305" t="s">
        <v>203</v>
      </c>
      <c r="D95" s="306" t="s">
        <v>311</v>
      </c>
      <c r="E95" s="306" t="s">
        <v>208</v>
      </c>
      <c r="F95" s="306" t="s">
        <v>312</v>
      </c>
      <c r="G95" s="309">
        <v>95.16</v>
      </c>
      <c r="H95" s="309">
        <v>17.16</v>
      </c>
      <c r="I95" s="310" t="s">
        <v>123</v>
      </c>
      <c r="J95" s="309">
        <f t="shared" si="2"/>
        <v>78</v>
      </c>
      <c r="K95" s="305" t="s">
        <v>313</v>
      </c>
      <c r="L95" s="305" t="s">
        <v>122</v>
      </c>
      <c r="M95" s="305" t="s">
        <v>126</v>
      </c>
      <c r="N95" s="305" t="s">
        <v>314</v>
      </c>
      <c r="O95" s="305" t="s">
        <v>208</v>
      </c>
      <c r="P95" s="306" t="s">
        <v>308</v>
      </c>
      <c r="Q95" s="305" t="s">
        <v>309</v>
      </c>
      <c r="R95" s="305" t="s">
        <v>309</v>
      </c>
      <c r="S95" s="305" t="s">
        <v>132</v>
      </c>
      <c r="T95" s="305" t="s">
        <v>133</v>
      </c>
      <c r="U95" s="307" t="s">
        <v>315</v>
      </c>
      <c r="V95" s="307">
        <v>2780</v>
      </c>
      <c r="W95" s="307">
        <v>2480</v>
      </c>
      <c r="X95" s="307">
        <v>4</v>
      </c>
      <c r="Y95" s="307">
        <v>2026</v>
      </c>
      <c r="Z95" s="307">
        <v>401</v>
      </c>
      <c r="AA95" s="307">
        <v>0</v>
      </c>
      <c r="AB95" s="305" t="s">
        <v>122</v>
      </c>
      <c r="AC95" s="308" t="s">
        <v>212</v>
      </c>
      <c r="AD95" s="107">
        <v>0</v>
      </c>
    </row>
    <row r="96" spans="1:30" x14ac:dyDescent="0.2">
      <c r="A96" s="305">
        <v>2026</v>
      </c>
      <c r="B96" s="305">
        <v>674</v>
      </c>
      <c r="C96" s="305" t="s">
        <v>203</v>
      </c>
      <c r="D96" s="306" t="s">
        <v>311</v>
      </c>
      <c r="E96" s="306" t="s">
        <v>208</v>
      </c>
      <c r="F96" s="306" t="s">
        <v>312</v>
      </c>
      <c r="G96" s="309">
        <v>85.4</v>
      </c>
      <c r="H96" s="309">
        <v>15.4</v>
      </c>
      <c r="I96" s="310" t="s">
        <v>123</v>
      </c>
      <c r="J96" s="309">
        <f t="shared" si="2"/>
        <v>70</v>
      </c>
      <c r="K96" s="305" t="s">
        <v>313</v>
      </c>
      <c r="L96" s="305" t="s">
        <v>122</v>
      </c>
      <c r="M96" s="305" t="s">
        <v>126</v>
      </c>
      <c r="N96" s="305" t="s">
        <v>314</v>
      </c>
      <c r="O96" s="305" t="s">
        <v>208</v>
      </c>
      <c r="P96" s="306" t="s">
        <v>308</v>
      </c>
      <c r="Q96" s="305" t="s">
        <v>309</v>
      </c>
      <c r="R96" s="305" t="s">
        <v>309</v>
      </c>
      <c r="S96" s="305" t="s">
        <v>132</v>
      </c>
      <c r="T96" s="305" t="s">
        <v>133</v>
      </c>
      <c r="U96" s="307" t="s">
        <v>152</v>
      </c>
      <c r="V96" s="307">
        <v>2120</v>
      </c>
      <c r="W96" s="307">
        <v>1314</v>
      </c>
      <c r="X96" s="307">
        <v>2</v>
      </c>
      <c r="Y96" s="307">
        <v>2026</v>
      </c>
      <c r="Z96" s="307">
        <v>402</v>
      </c>
      <c r="AA96" s="307">
        <v>0</v>
      </c>
      <c r="AB96" s="305" t="s">
        <v>122</v>
      </c>
      <c r="AC96" s="308" t="s">
        <v>212</v>
      </c>
      <c r="AD96" s="107">
        <v>0</v>
      </c>
    </row>
    <row r="97" spans="1:30" x14ac:dyDescent="0.2">
      <c r="A97" s="305">
        <v>2026</v>
      </c>
      <c r="B97" s="305">
        <v>608</v>
      </c>
      <c r="C97" s="305" t="s">
        <v>289</v>
      </c>
      <c r="D97" s="306" t="s">
        <v>293</v>
      </c>
      <c r="E97" s="306" t="s">
        <v>294</v>
      </c>
      <c r="F97" s="306" t="s">
        <v>295</v>
      </c>
      <c r="G97" s="309">
        <v>20199.490000000002</v>
      </c>
      <c r="H97" s="309">
        <v>3642.53</v>
      </c>
      <c r="I97" s="310" t="s">
        <v>123</v>
      </c>
      <c r="J97" s="309">
        <f t="shared" si="2"/>
        <v>16556.960000000003</v>
      </c>
      <c r="K97" s="305" t="s">
        <v>296</v>
      </c>
      <c r="L97" s="305" t="s">
        <v>297</v>
      </c>
      <c r="M97" s="305" t="s">
        <v>126</v>
      </c>
      <c r="N97" s="305" t="s">
        <v>298</v>
      </c>
      <c r="O97" s="305" t="s">
        <v>294</v>
      </c>
      <c r="P97" s="306" t="s">
        <v>299</v>
      </c>
      <c r="Q97" s="305" t="s">
        <v>300</v>
      </c>
      <c r="R97" s="305" t="s">
        <v>300</v>
      </c>
      <c r="S97" s="305" t="s">
        <v>132</v>
      </c>
      <c r="T97" s="305" t="s">
        <v>133</v>
      </c>
      <c r="U97" s="307" t="s">
        <v>301</v>
      </c>
      <c r="V97" s="307">
        <v>9530</v>
      </c>
      <c r="W97" s="307">
        <v>3191</v>
      </c>
      <c r="X97" s="307">
        <v>30</v>
      </c>
      <c r="Y97" s="307">
        <v>2026</v>
      </c>
      <c r="Z97" s="307">
        <v>64</v>
      </c>
      <c r="AA97" s="307">
        <v>0</v>
      </c>
      <c r="AB97" s="305" t="s">
        <v>203</v>
      </c>
      <c r="AC97" s="308" t="s">
        <v>302</v>
      </c>
      <c r="AD97" s="107">
        <v>1</v>
      </c>
    </row>
    <row r="98" spans="1:30" x14ac:dyDescent="0.2">
      <c r="A98" s="305">
        <v>2026</v>
      </c>
      <c r="B98" s="305">
        <v>677</v>
      </c>
      <c r="C98" s="305" t="s">
        <v>187</v>
      </c>
      <c r="D98" s="306" t="s">
        <v>283</v>
      </c>
      <c r="E98" s="306" t="s">
        <v>284</v>
      </c>
      <c r="F98" s="306" t="s">
        <v>285</v>
      </c>
      <c r="G98" s="309">
        <v>170.8</v>
      </c>
      <c r="H98" s="309">
        <v>30.8</v>
      </c>
      <c r="I98" s="310" t="s">
        <v>123</v>
      </c>
      <c r="J98" s="309">
        <f t="shared" si="2"/>
        <v>140</v>
      </c>
      <c r="K98" s="305" t="s">
        <v>286</v>
      </c>
      <c r="L98" s="305" t="s">
        <v>287</v>
      </c>
      <c r="M98" s="305" t="s">
        <v>126</v>
      </c>
      <c r="N98" s="305" t="s">
        <v>288</v>
      </c>
      <c r="O98" s="305" t="s">
        <v>289</v>
      </c>
      <c r="P98" s="306" t="s">
        <v>290</v>
      </c>
      <c r="Q98" s="305" t="s">
        <v>291</v>
      </c>
      <c r="R98" s="305" t="s">
        <v>291</v>
      </c>
      <c r="S98" s="305" t="s">
        <v>132</v>
      </c>
      <c r="T98" s="305" t="s">
        <v>133</v>
      </c>
      <c r="U98" s="307" t="s">
        <v>155</v>
      </c>
      <c r="V98" s="307">
        <v>20</v>
      </c>
      <c r="W98" s="307">
        <v>527</v>
      </c>
      <c r="X98" s="307">
        <v>99</v>
      </c>
      <c r="Y98" s="307">
        <v>2026</v>
      </c>
      <c r="Z98" s="307">
        <v>708</v>
      </c>
      <c r="AA98" s="307">
        <v>0</v>
      </c>
      <c r="AB98" s="305" t="s">
        <v>122</v>
      </c>
      <c r="AC98" s="308" t="s">
        <v>292</v>
      </c>
      <c r="AD98" s="107">
        <v>1</v>
      </c>
    </row>
    <row r="99" spans="1:30" x14ac:dyDescent="0.2">
      <c r="A99" s="305">
        <v>2026</v>
      </c>
      <c r="B99" s="305">
        <v>666</v>
      </c>
      <c r="C99" s="305" t="s">
        <v>167</v>
      </c>
      <c r="D99" s="306" t="s">
        <v>316</v>
      </c>
      <c r="E99" s="306" t="s">
        <v>284</v>
      </c>
      <c r="F99" s="306" t="s">
        <v>317</v>
      </c>
      <c r="G99" s="309">
        <v>73.2</v>
      </c>
      <c r="H99" s="309">
        <v>13.2</v>
      </c>
      <c r="I99" s="310" t="s">
        <v>123</v>
      </c>
      <c r="J99" s="309">
        <f t="shared" si="2"/>
        <v>60</v>
      </c>
      <c r="K99" s="305" t="s">
        <v>318</v>
      </c>
      <c r="L99" s="305" t="s">
        <v>319</v>
      </c>
      <c r="M99" s="305" t="s">
        <v>126</v>
      </c>
      <c r="N99" s="305" t="s">
        <v>320</v>
      </c>
      <c r="O99" s="305" t="s">
        <v>321</v>
      </c>
      <c r="P99" s="306" t="s">
        <v>322</v>
      </c>
      <c r="Q99" s="305" t="s">
        <v>323</v>
      </c>
      <c r="R99" s="305" t="s">
        <v>323</v>
      </c>
      <c r="S99" s="305" t="s">
        <v>270</v>
      </c>
      <c r="T99" s="305" t="s">
        <v>271</v>
      </c>
      <c r="U99" s="307" t="s">
        <v>315</v>
      </c>
      <c r="V99" s="307">
        <v>2780</v>
      </c>
      <c r="W99" s="307">
        <v>2467</v>
      </c>
      <c r="X99" s="307">
        <v>2</v>
      </c>
      <c r="Y99" s="307">
        <v>2025</v>
      </c>
      <c r="Z99" s="307">
        <v>821</v>
      </c>
      <c r="AA99" s="307">
        <v>0</v>
      </c>
      <c r="AB99" s="305" t="s">
        <v>143</v>
      </c>
      <c r="AC99" s="308" t="s">
        <v>324</v>
      </c>
      <c r="AD99" s="107">
        <v>1</v>
      </c>
    </row>
    <row r="100" spans="1:30" x14ac:dyDescent="0.2">
      <c r="A100" s="305">
        <v>2026</v>
      </c>
      <c r="B100" s="305">
        <v>675</v>
      </c>
      <c r="C100" s="305" t="s">
        <v>203</v>
      </c>
      <c r="D100" s="306" t="s">
        <v>325</v>
      </c>
      <c r="E100" s="306" t="s">
        <v>121</v>
      </c>
      <c r="F100" s="306" t="s">
        <v>326</v>
      </c>
      <c r="G100" s="309">
        <v>95.92</v>
      </c>
      <c r="H100" s="309">
        <v>17.3</v>
      </c>
      <c r="I100" s="310" t="s">
        <v>169</v>
      </c>
      <c r="J100" s="309">
        <f t="shared" si="2"/>
        <v>95.92</v>
      </c>
      <c r="K100" s="305" t="s">
        <v>327</v>
      </c>
      <c r="L100" s="305" t="s">
        <v>122</v>
      </c>
      <c r="M100" s="305" t="s">
        <v>126</v>
      </c>
      <c r="N100" s="305" t="s">
        <v>328</v>
      </c>
      <c r="O100" s="305" t="s">
        <v>321</v>
      </c>
      <c r="P100" s="306" t="s">
        <v>329</v>
      </c>
      <c r="Q100" s="305" t="s">
        <v>330</v>
      </c>
      <c r="R100" s="305" t="s">
        <v>330</v>
      </c>
      <c r="S100" s="305" t="s">
        <v>132</v>
      </c>
      <c r="T100" s="305" t="s">
        <v>133</v>
      </c>
      <c r="U100" s="307" t="s">
        <v>147</v>
      </c>
      <c r="V100" s="307">
        <v>580</v>
      </c>
      <c r="W100" s="307">
        <v>280</v>
      </c>
      <c r="X100" s="307">
        <v>1</v>
      </c>
      <c r="Y100" s="307">
        <v>2025</v>
      </c>
      <c r="Z100" s="307">
        <v>958</v>
      </c>
      <c r="AA100" s="307">
        <v>0</v>
      </c>
      <c r="AB100" s="305" t="s">
        <v>122</v>
      </c>
      <c r="AC100" s="308" t="s">
        <v>324</v>
      </c>
      <c r="AD100" s="107">
        <v>1</v>
      </c>
    </row>
    <row r="101" spans="1:30" x14ac:dyDescent="0.2">
      <c r="A101" s="305">
        <v>2026</v>
      </c>
      <c r="B101" s="305">
        <v>675</v>
      </c>
      <c r="C101" s="305" t="s">
        <v>203</v>
      </c>
      <c r="D101" s="306" t="s">
        <v>325</v>
      </c>
      <c r="E101" s="306" t="s">
        <v>121</v>
      </c>
      <c r="F101" s="306" t="s">
        <v>326</v>
      </c>
      <c r="G101" s="309">
        <v>188</v>
      </c>
      <c r="H101" s="309">
        <v>33.9</v>
      </c>
      <c r="I101" s="310" t="s">
        <v>169</v>
      </c>
      <c r="J101" s="309">
        <f t="shared" si="2"/>
        <v>188</v>
      </c>
      <c r="K101" s="305" t="s">
        <v>327</v>
      </c>
      <c r="L101" s="305" t="s">
        <v>122</v>
      </c>
      <c r="M101" s="305" t="s">
        <v>126</v>
      </c>
      <c r="N101" s="305" t="s">
        <v>328</v>
      </c>
      <c r="O101" s="305" t="s">
        <v>321</v>
      </c>
      <c r="P101" s="306" t="s">
        <v>329</v>
      </c>
      <c r="Q101" s="305" t="s">
        <v>330</v>
      </c>
      <c r="R101" s="305" t="s">
        <v>330</v>
      </c>
      <c r="S101" s="305" t="s">
        <v>132</v>
      </c>
      <c r="T101" s="305" t="s">
        <v>133</v>
      </c>
      <c r="U101" s="307" t="s">
        <v>147</v>
      </c>
      <c r="V101" s="307">
        <v>580</v>
      </c>
      <c r="W101" s="307">
        <v>280</v>
      </c>
      <c r="X101" s="307">
        <v>1</v>
      </c>
      <c r="Y101" s="307">
        <v>2026</v>
      </c>
      <c r="Z101" s="307">
        <v>470</v>
      </c>
      <c r="AA101" s="307">
        <v>0</v>
      </c>
      <c r="AB101" s="305" t="s">
        <v>122</v>
      </c>
      <c r="AC101" s="308" t="s">
        <v>324</v>
      </c>
      <c r="AD101" s="107">
        <v>0</v>
      </c>
    </row>
    <row r="102" spans="1:30" x14ac:dyDescent="0.2">
      <c r="A102" s="305">
        <v>2026</v>
      </c>
      <c r="B102" s="305">
        <v>665</v>
      </c>
      <c r="C102" s="305" t="s">
        <v>167</v>
      </c>
      <c r="D102" s="306" t="s">
        <v>263</v>
      </c>
      <c r="E102" s="306" t="s">
        <v>264</v>
      </c>
      <c r="F102" s="306" t="s">
        <v>265</v>
      </c>
      <c r="G102" s="309">
        <v>872.27</v>
      </c>
      <c r="H102" s="309">
        <v>157.29</v>
      </c>
      <c r="I102" s="310" t="s">
        <v>123</v>
      </c>
      <c r="J102" s="309">
        <f t="shared" si="2"/>
        <v>714.98</v>
      </c>
      <c r="K102" s="305" t="s">
        <v>266</v>
      </c>
      <c r="L102" s="305" t="s">
        <v>122</v>
      </c>
      <c r="M102" s="305" t="s">
        <v>126</v>
      </c>
      <c r="N102" s="305" t="s">
        <v>267</v>
      </c>
      <c r="O102" s="305" t="s">
        <v>264</v>
      </c>
      <c r="P102" s="306" t="s">
        <v>268</v>
      </c>
      <c r="Q102" s="305" t="s">
        <v>269</v>
      </c>
      <c r="R102" s="305" t="s">
        <v>269</v>
      </c>
      <c r="S102" s="305" t="s">
        <v>270</v>
      </c>
      <c r="T102" s="305" t="s">
        <v>271</v>
      </c>
      <c r="U102" s="307" t="s">
        <v>272</v>
      </c>
      <c r="V102" s="307">
        <v>1120</v>
      </c>
      <c r="W102" s="307">
        <v>750</v>
      </c>
      <c r="X102" s="307">
        <v>99</v>
      </c>
      <c r="Y102" s="307">
        <v>2025</v>
      </c>
      <c r="Z102" s="307">
        <v>1424</v>
      </c>
      <c r="AA102" s="307">
        <v>0</v>
      </c>
      <c r="AB102" s="305" t="s">
        <v>143</v>
      </c>
      <c r="AC102" s="308" t="s">
        <v>273</v>
      </c>
      <c r="AD102" s="107">
        <v>1</v>
      </c>
    </row>
    <row r="103" spans="1:30" x14ac:dyDescent="0.2">
      <c r="A103" s="305">
        <v>2026</v>
      </c>
      <c r="B103" s="305">
        <v>665</v>
      </c>
      <c r="C103" s="305" t="s">
        <v>167</v>
      </c>
      <c r="D103" s="306" t="s">
        <v>263</v>
      </c>
      <c r="E103" s="306" t="s">
        <v>264</v>
      </c>
      <c r="F103" s="306" t="s">
        <v>265</v>
      </c>
      <c r="G103" s="309">
        <v>956.63</v>
      </c>
      <c r="H103" s="309">
        <v>172.51</v>
      </c>
      <c r="I103" s="310" t="s">
        <v>123</v>
      </c>
      <c r="J103" s="309">
        <f t="shared" si="2"/>
        <v>784.12</v>
      </c>
      <c r="K103" s="305" t="s">
        <v>266</v>
      </c>
      <c r="L103" s="305" t="s">
        <v>122</v>
      </c>
      <c r="M103" s="305" t="s">
        <v>126</v>
      </c>
      <c r="N103" s="305" t="s">
        <v>267</v>
      </c>
      <c r="O103" s="305" t="s">
        <v>264</v>
      </c>
      <c r="P103" s="306" t="s">
        <v>268</v>
      </c>
      <c r="Q103" s="305" t="s">
        <v>269</v>
      </c>
      <c r="R103" s="305" t="s">
        <v>269</v>
      </c>
      <c r="S103" s="305" t="s">
        <v>270</v>
      </c>
      <c r="T103" s="305" t="s">
        <v>271</v>
      </c>
      <c r="U103" s="307" t="s">
        <v>272</v>
      </c>
      <c r="V103" s="307">
        <v>1120</v>
      </c>
      <c r="W103" s="307">
        <v>750</v>
      </c>
      <c r="X103" s="307">
        <v>1</v>
      </c>
      <c r="Y103" s="307">
        <v>2025</v>
      </c>
      <c r="Z103" s="307">
        <v>1425</v>
      </c>
      <c r="AA103" s="307">
        <v>0</v>
      </c>
      <c r="AB103" s="305" t="s">
        <v>143</v>
      </c>
      <c r="AC103" s="308" t="s">
        <v>273</v>
      </c>
      <c r="AD103" s="107">
        <v>0</v>
      </c>
    </row>
    <row r="104" spans="1:30" x14ac:dyDescent="0.2">
      <c r="A104" s="305">
        <v>2026</v>
      </c>
      <c r="B104" s="305">
        <v>474</v>
      </c>
      <c r="C104" s="305" t="s">
        <v>176</v>
      </c>
      <c r="D104" s="306" t="s">
        <v>177</v>
      </c>
      <c r="E104" s="306" t="s">
        <v>136</v>
      </c>
      <c r="F104" s="306" t="s">
        <v>178</v>
      </c>
      <c r="G104" s="309">
        <v>5432.18</v>
      </c>
      <c r="H104" s="309">
        <v>258.68</v>
      </c>
      <c r="I104" s="310" t="s">
        <v>123</v>
      </c>
      <c r="J104" s="309">
        <f t="shared" si="2"/>
        <v>5173.5</v>
      </c>
      <c r="K104" s="305" t="s">
        <v>179</v>
      </c>
      <c r="L104" s="305" t="s">
        <v>180</v>
      </c>
      <c r="M104" s="305" t="s">
        <v>126</v>
      </c>
      <c r="N104" s="305" t="s">
        <v>181</v>
      </c>
      <c r="O104" s="305" t="s">
        <v>182</v>
      </c>
      <c r="P104" s="306" t="s">
        <v>183</v>
      </c>
      <c r="Q104" s="305" t="s">
        <v>184</v>
      </c>
      <c r="R104" s="305" t="s">
        <v>184</v>
      </c>
      <c r="S104" s="305" t="s">
        <v>185</v>
      </c>
      <c r="T104" s="305" t="s">
        <v>186</v>
      </c>
      <c r="U104" s="307" t="s">
        <v>173</v>
      </c>
      <c r="V104" s="307">
        <v>3770</v>
      </c>
      <c r="W104" s="307">
        <v>11860</v>
      </c>
      <c r="X104" s="307">
        <v>11</v>
      </c>
      <c r="Y104" s="307">
        <v>2026</v>
      </c>
      <c r="Z104" s="307">
        <v>710</v>
      </c>
      <c r="AA104" s="307">
        <v>0</v>
      </c>
      <c r="AB104" s="305" t="s">
        <v>187</v>
      </c>
      <c r="AC104" s="308" t="s">
        <v>188</v>
      </c>
      <c r="AD104" s="107">
        <v>1</v>
      </c>
    </row>
    <row r="105" spans="1:30" x14ac:dyDescent="0.2">
      <c r="A105" s="305">
        <v>2026</v>
      </c>
      <c r="B105" s="305">
        <v>552</v>
      </c>
      <c r="C105" s="305" t="s">
        <v>119</v>
      </c>
      <c r="D105" s="306" t="s">
        <v>213</v>
      </c>
      <c r="E105" s="306" t="s">
        <v>136</v>
      </c>
      <c r="F105" s="306" t="s">
        <v>122</v>
      </c>
      <c r="G105" s="309">
        <v>15049.32</v>
      </c>
      <c r="H105" s="309">
        <v>578.82000000000005</v>
      </c>
      <c r="I105" s="310" t="s">
        <v>123</v>
      </c>
      <c r="J105" s="309">
        <f t="shared" si="2"/>
        <v>14470.5</v>
      </c>
      <c r="K105" s="305" t="s">
        <v>214</v>
      </c>
      <c r="L105" s="305" t="s">
        <v>215</v>
      </c>
      <c r="M105" s="305" t="s">
        <v>126</v>
      </c>
      <c r="N105" s="305" t="s">
        <v>216</v>
      </c>
      <c r="O105" s="305" t="s">
        <v>165</v>
      </c>
      <c r="P105" s="306" t="s">
        <v>217</v>
      </c>
      <c r="Q105" s="305" t="s">
        <v>218</v>
      </c>
      <c r="R105" s="305" t="s">
        <v>218</v>
      </c>
      <c r="S105" s="305" t="s">
        <v>185</v>
      </c>
      <c r="T105" s="305" t="s">
        <v>186</v>
      </c>
      <c r="U105" s="307" t="s">
        <v>150</v>
      </c>
      <c r="V105" s="307">
        <v>1460</v>
      </c>
      <c r="W105" s="307">
        <v>860</v>
      </c>
      <c r="X105" s="307">
        <v>13</v>
      </c>
      <c r="Y105" s="307">
        <v>2026</v>
      </c>
      <c r="Z105" s="307">
        <v>1198</v>
      </c>
      <c r="AA105" s="307">
        <v>0</v>
      </c>
      <c r="AB105" s="305" t="s">
        <v>187</v>
      </c>
      <c r="AC105" s="308" t="s">
        <v>219</v>
      </c>
      <c r="AD105" s="107">
        <v>1</v>
      </c>
    </row>
    <row r="106" spans="1:30" x14ac:dyDescent="0.2">
      <c r="A106" s="305">
        <v>2026</v>
      </c>
      <c r="B106" s="305">
        <v>553</v>
      </c>
      <c r="C106" s="305" t="s">
        <v>119</v>
      </c>
      <c r="D106" s="306" t="s">
        <v>220</v>
      </c>
      <c r="E106" s="306" t="s">
        <v>136</v>
      </c>
      <c r="F106" s="306" t="s">
        <v>122</v>
      </c>
      <c r="G106" s="309">
        <v>1475.76</v>
      </c>
      <c r="H106" s="309">
        <v>56.76</v>
      </c>
      <c r="I106" s="310" t="s">
        <v>123</v>
      </c>
      <c r="J106" s="309">
        <f t="shared" ref="J106:J137" si="3">IF(I106="SI",G106-H106,G106)</f>
        <v>1419</v>
      </c>
      <c r="K106" s="305" t="s">
        <v>214</v>
      </c>
      <c r="L106" s="305" t="s">
        <v>221</v>
      </c>
      <c r="M106" s="305" t="s">
        <v>126</v>
      </c>
      <c r="N106" s="305" t="s">
        <v>222</v>
      </c>
      <c r="O106" s="305" t="s">
        <v>165</v>
      </c>
      <c r="P106" s="306" t="s">
        <v>217</v>
      </c>
      <c r="Q106" s="305" t="s">
        <v>218</v>
      </c>
      <c r="R106" s="305" t="s">
        <v>218</v>
      </c>
      <c r="S106" s="305" t="s">
        <v>185</v>
      </c>
      <c r="T106" s="305" t="s">
        <v>186</v>
      </c>
      <c r="U106" s="307" t="s">
        <v>223</v>
      </c>
      <c r="V106" s="307">
        <v>70</v>
      </c>
      <c r="W106" s="307">
        <v>1100</v>
      </c>
      <c r="X106" s="307">
        <v>5</v>
      </c>
      <c r="Y106" s="307">
        <v>2026</v>
      </c>
      <c r="Z106" s="307">
        <v>1201</v>
      </c>
      <c r="AA106" s="307">
        <v>0</v>
      </c>
      <c r="AB106" s="305" t="s">
        <v>187</v>
      </c>
      <c r="AC106" s="308" t="s">
        <v>219</v>
      </c>
      <c r="AD106" s="107">
        <v>0</v>
      </c>
    </row>
    <row r="107" spans="1:30" x14ac:dyDescent="0.2">
      <c r="A107" s="305">
        <v>2026</v>
      </c>
      <c r="B107" s="305">
        <v>554</v>
      </c>
      <c r="C107" s="305" t="s">
        <v>119</v>
      </c>
      <c r="D107" s="306" t="s">
        <v>224</v>
      </c>
      <c r="E107" s="306" t="s">
        <v>136</v>
      </c>
      <c r="F107" s="306" t="s">
        <v>122</v>
      </c>
      <c r="G107" s="309">
        <v>3809.52</v>
      </c>
      <c r="H107" s="309">
        <v>146.52000000000001</v>
      </c>
      <c r="I107" s="310" t="s">
        <v>123</v>
      </c>
      <c r="J107" s="309">
        <f t="shared" si="3"/>
        <v>3663</v>
      </c>
      <c r="K107" s="305" t="s">
        <v>214</v>
      </c>
      <c r="L107" s="305" t="s">
        <v>225</v>
      </c>
      <c r="M107" s="305" t="s">
        <v>126</v>
      </c>
      <c r="N107" s="305" t="s">
        <v>226</v>
      </c>
      <c r="O107" s="305" t="s">
        <v>165</v>
      </c>
      <c r="P107" s="306" t="s">
        <v>217</v>
      </c>
      <c r="Q107" s="305" t="s">
        <v>218</v>
      </c>
      <c r="R107" s="305" t="s">
        <v>218</v>
      </c>
      <c r="S107" s="305" t="s">
        <v>185</v>
      </c>
      <c r="T107" s="305" t="s">
        <v>186</v>
      </c>
      <c r="U107" s="307" t="s">
        <v>153</v>
      </c>
      <c r="V107" s="307">
        <v>1680</v>
      </c>
      <c r="W107" s="307">
        <v>1020</v>
      </c>
      <c r="X107" s="307">
        <v>3</v>
      </c>
      <c r="Y107" s="307">
        <v>2026</v>
      </c>
      <c r="Z107" s="307">
        <v>1200</v>
      </c>
      <c r="AA107" s="307">
        <v>0</v>
      </c>
      <c r="AB107" s="305" t="s">
        <v>187</v>
      </c>
      <c r="AC107" s="308" t="s">
        <v>219</v>
      </c>
      <c r="AD107" s="107">
        <v>0</v>
      </c>
    </row>
    <row r="108" spans="1:30" x14ac:dyDescent="0.2">
      <c r="A108" s="305">
        <v>2026</v>
      </c>
      <c r="B108" s="305">
        <v>555</v>
      </c>
      <c r="C108" s="305" t="s">
        <v>119</v>
      </c>
      <c r="D108" s="306" t="s">
        <v>227</v>
      </c>
      <c r="E108" s="306" t="s">
        <v>136</v>
      </c>
      <c r="F108" s="306" t="s">
        <v>122</v>
      </c>
      <c r="G108" s="309">
        <v>263.12</v>
      </c>
      <c r="H108" s="309">
        <v>10.119999999999999</v>
      </c>
      <c r="I108" s="310" t="s">
        <v>123</v>
      </c>
      <c r="J108" s="309">
        <f t="shared" si="3"/>
        <v>253</v>
      </c>
      <c r="K108" s="305" t="s">
        <v>214</v>
      </c>
      <c r="L108" s="305" t="s">
        <v>228</v>
      </c>
      <c r="M108" s="305" t="s">
        <v>126</v>
      </c>
      <c r="N108" s="305" t="s">
        <v>229</v>
      </c>
      <c r="O108" s="305" t="s">
        <v>165</v>
      </c>
      <c r="P108" s="306" t="s">
        <v>217</v>
      </c>
      <c r="Q108" s="305" t="s">
        <v>218</v>
      </c>
      <c r="R108" s="305" t="s">
        <v>218</v>
      </c>
      <c r="S108" s="305" t="s">
        <v>185</v>
      </c>
      <c r="T108" s="305" t="s">
        <v>186</v>
      </c>
      <c r="U108" s="307" t="s">
        <v>223</v>
      </c>
      <c r="V108" s="307">
        <v>70</v>
      </c>
      <c r="W108" s="307">
        <v>1100</v>
      </c>
      <c r="X108" s="307">
        <v>5</v>
      </c>
      <c r="Y108" s="307">
        <v>2026</v>
      </c>
      <c r="Z108" s="307">
        <v>1201</v>
      </c>
      <c r="AA108" s="307">
        <v>0</v>
      </c>
      <c r="AB108" s="305" t="s">
        <v>187</v>
      </c>
      <c r="AC108" s="308" t="s">
        <v>219</v>
      </c>
      <c r="AD108" s="107">
        <v>0</v>
      </c>
    </row>
    <row r="109" spans="1:30" x14ac:dyDescent="0.2">
      <c r="A109" s="305">
        <v>2026</v>
      </c>
      <c r="B109" s="305">
        <v>556</v>
      </c>
      <c r="C109" s="305" t="s">
        <v>119</v>
      </c>
      <c r="D109" s="306" t="s">
        <v>230</v>
      </c>
      <c r="E109" s="306" t="s">
        <v>136</v>
      </c>
      <c r="F109" s="306" t="s">
        <v>122</v>
      </c>
      <c r="G109" s="309">
        <v>2805.04</v>
      </c>
      <c r="H109" s="309">
        <v>107.89</v>
      </c>
      <c r="I109" s="310" t="s">
        <v>123</v>
      </c>
      <c r="J109" s="309">
        <f t="shared" si="3"/>
        <v>2697.15</v>
      </c>
      <c r="K109" s="305" t="s">
        <v>214</v>
      </c>
      <c r="L109" s="305" t="s">
        <v>231</v>
      </c>
      <c r="M109" s="305" t="s">
        <v>126</v>
      </c>
      <c r="N109" s="305" t="s">
        <v>232</v>
      </c>
      <c r="O109" s="305" t="s">
        <v>165</v>
      </c>
      <c r="P109" s="306" t="s">
        <v>217</v>
      </c>
      <c r="Q109" s="305" t="s">
        <v>218</v>
      </c>
      <c r="R109" s="305" t="s">
        <v>218</v>
      </c>
      <c r="S109" s="305" t="s">
        <v>185</v>
      </c>
      <c r="T109" s="305" t="s">
        <v>186</v>
      </c>
      <c r="U109" s="307" t="s">
        <v>173</v>
      </c>
      <c r="V109" s="307">
        <v>3770</v>
      </c>
      <c r="W109" s="307">
        <v>11860</v>
      </c>
      <c r="X109" s="307">
        <v>11</v>
      </c>
      <c r="Y109" s="307">
        <v>2026</v>
      </c>
      <c r="Z109" s="307">
        <v>1204</v>
      </c>
      <c r="AA109" s="307">
        <v>0</v>
      </c>
      <c r="AB109" s="305" t="s">
        <v>187</v>
      </c>
      <c r="AC109" s="308" t="s">
        <v>219</v>
      </c>
      <c r="AD109" s="107">
        <v>0</v>
      </c>
    </row>
    <row r="110" spans="1:30" x14ac:dyDescent="0.2">
      <c r="A110" s="305">
        <v>2026</v>
      </c>
      <c r="B110" s="305">
        <v>557</v>
      </c>
      <c r="C110" s="305" t="s">
        <v>119</v>
      </c>
      <c r="D110" s="306" t="s">
        <v>233</v>
      </c>
      <c r="E110" s="306" t="s">
        <v>136</v>
      </c>
      <c r="F110" s="306" t="s">
        <v>122</v>
      </c>
      <c r="G110" s="309">
        <v>1687.4</v>
      </c>
      <c r="H110" s="309">
        <v>64.900000000000006</v>
      </c>
      <c r="I110" s="310" t="s">
        <v>123</v>
      </c>
      <c r="J110" s="309">
        <f t="shared" si="3"/>
        <v>1622.5</v>
      </c>
      <c r="K110" s="305" t="s">
        <v>214</v>
      </c>
      <c r="L110" s="305" t="s">
        <v>234</v>
      </c>
      <c r="M110" s="305" t="s">
        <v>126</v>
      </c>
      <c r="N110" s="305" t="s">
        <v>235</v>
      </c>
      <c r="O110" s="305" t="s">
        <v>165</v>
      </c>
      <c r="P110" s="306" t="s">
        <v>217</v>
      </c>
      <c r="Q110" s="305" t="s">
        <v>218</v>
      </c>
      <c r="R110" s="305" t="s">
        <v>218</v>
      </c>
      <c r="S110" s="305" t="s">
        <v>185</v>
      </c>
      <c r="T110" s="305" t="s">
        <v>186</v>
      </c>
      <c r="U110" s="307" t="s">
        <v>223</v>
      </c>
      <c r="V110" s="307">
        <v>70</v>
      </c>
      <c r="W110" s="307">
        <v>1100</v>
      </c>
      <c r="X110" s="307">
        <v>5</v>
      </c>
      <c r="Y110" s="307">
        <v>2026</v>
      </c>
      <c r="Z110" s="307">
        <v>1201</v>
      </c>
      <c r="AA110" s="307">
        <v>0</v>
      </c>
      <c r="AB110" s="305" t="s">
        <v>187</v>
      </c>
      <c r="AC110" s="308" t="s">
        <v>219</v>
      </c>
      <c r="AD110" s="107">
        <v>0</v>
      </c>
    </row>
    <row r="111" spans="1:30" x14ac:dyDescent="0.2">
      <c r="A111" s="305">
        <v>2026</v>
      </c>
      <c r="B111" s="305">
        <v>558</v>
      </c>
      <c r="C111" s="305" t="s">
        <v>119</v>
      </c>
      <c r="D111" s="306" t="s">
        <v>236</v>
      </c>
      <c r="E111" s="306" t="s">
        <v>136</v>
      </c>
      <c r="F111" s="306" t="s">
        <v>122</v>
      </c>
      <c r="G111" s="309">
        <v>4330.04</v>
      </c>
      <c r="H111" s="309">
        <v>166.54</v>
      </c>
      <c r="I111" s="310" t="s">
        <v>123</v>
      </c>
      <c r="J111" s="309">
        <f t="shared" si="3"/>
        <v>4163.5</v>
      </c>
      <c r="K111" s="305" t="s">
        <v>214</v>
      </c>
      <c r="L111" s="305" t="s">
        <v>237</v>
      </c>
      <c r="M111" s="305" t="s">
        <v>126</v>
      </c>
      <c r="N111" s="305" t="s">
        <v>238</v>
      </c>
      <c r="O111" s="305" t="s">
        <v>165</v>
      </c>
      <c r="P111" s="306" t="s">
        <v>217</v>
      </c>
      <c r="Q111" s="305" t="s">
        <v>218</v>
      </c>
      <c r="R111" s="305" t="s">
        <v>218</v>
      </c>
      <c r="S111" s="305" t="s">
        <v>185</v>
      </c>
      <c r="T111" s="305" t="s">
        <v>186</v>
      </c>
      <c r="U111" s="307" t="s">
        <v>150</v>
      </c>
      <c r="V111" s="307">
        <v>1460</v>
      </c>
      <c r="W111" s="307">
        <v>860</v>
      </c>
      <c r="X111" s="307">
        <v>13</v>
      </c>
      <c r="Y111" s="307">
        <v>2026</v>
      </c>
      <c r="Z111" s="307">
        <v>1198</v>
      </c>
      <c r="AA111" s="307">
        <v>0</v>
      </c>
      <c r="AB111" s="305" t="s">
        <v>187</v>
      </c>
      <c r="AC111" s="308" t="s">
        <v>219</v>
      </c>
      <c r="AD111" s="107">
        <v>0</v>
      </c>
    </row>
    <row r="112" spans="1:30" x14ac:dyDescent="0.2">
      <c r="A112" s="305">
        <v>2026</v>
      </c>
      <c r="B112" s="305">
        <v>559</v>
      </c>
      <c r="C112" s="305" t="s">
        <v>119</v>
      </c>
      <c r="D112" s="306" t="s">
        <v>239</v>
      </c>
      <c r="E112" s="306" t="s">
        <v>136</v>
      </c>
      <c r="F112" s="306" t="s">
        <v>122</v>
      </c>
      <c r="G112" s="309">
        <v>589.16</v>
      </c>
      <c r="H112" s="309">
        <v>22.66</v>
      </c>
      <c r="I112" s="310" t="s">
        <v>123</v>
      </c>
      <c r="J112" s="309">
        <f t="shared" si="3"/>
        <v>566.5</v>
      </c>
      <c r="K112" s="305" t="s">
        <v>214</v>
      </c>
      <c r="L112" s="305" t="s">
        <v>240</v>
      </c>
      <c r="M112" s="305" t="s">
        <v>126</v>
      </c>
      <c r="N112" s="305" t="s">
        <v>241</v>
      </c>
      <c r="O112" s="305" t="s">
        <v>165</v>
      </c>
      <c r="P112" s="306" t="s">
        <v>217</v>
      </c>
      <c r="Q112" s="305" t="s">
        <v>218</v>
      </c>
      <c r="R112" s="305" t="s">
        <v>218</v>
      </c>
      <c r="S112" s="305" t="s">
        <v>185</v>
      </c>
      <c r="T112" s="305" t="s">
        <v>186</v>
      </c>
      <c r="U112" s="307" t="s">
        <v>223</v>
      </c>
      <c r="V112" s="307">
        <v>70</v>
      </c>
      <c r="W112" s="307">
        <v>1100</v>
      </c>
      <c r="X112" s="307">
        <v>5</v>
      </c>
      <c r="Y112" s="307">
        <v>2026</v>
      </c>
      <c r="Z112" s="307">
        <v>1201</v>
      </c>
      <c r="AA112" s="307">
        <v>0</v>
      </c>
      <c r="AB112" s="305" t="s">
        <v>187</v>
      </c>
      <c r="AC112" s="308" t="s">
        <v>219</v>
      </c>
      <c r="AD112" s="107">
        <v>0</v>
      </c>
    </row>
    <row r="113" spans="1:30" x14ac:dyDescent="0.2">
      <c r="A113" s="305">
        <v>2026</v>
      </c>
      <c r="B113" s="305">
        <v>560</v>
      </c>
      <c r="C113" s="305" t="s">
        <v>119</v>
      </c>
      <c r="D113" s="306" t="s">
        <v>242</v>
      </c>
      <c r="E113" s="306" t="s">
        <v>136</v>
      </c>
      <c r="F113" s="306" t="s">
        <v>122</v>
      </c>
      <c r="G113" s="309">
        <v>1974.09</v>
      </c>
      <c r="H113" s="309">
        <v>75.930000000000007</v>
      </c>
      <c r="I113" s="310" t="s">
        <v>123</v>
      </c>
      <c r="J113" s="309">
        <f t="shared" si="3"/>
        <v>1898.1599999999999</v>
      </c>
      <c r="K113" s="305" t="s">
        <v>214</v>
      </c>
      <c r="L113" s="305" t="s">
        <v>243</v>
      </c>
      <c r="M113" s="305" t="s">
        <v>126</v>
      </c>
      <c r="N113" s="305" t="s">
        <v>244</v>
      </c>
      <c r="O113" s="305" t="s">
        <v>165</v>
      </c>
      <c r="P113" s="306" t="s">
        <v>217</v>
      </c>
      <c r="Q113" s="305" t="s">
        <v>218</v>
      </c>
      <c r="R113" s="305" t="s">
        <v>218</v>
      </c>
      <c r="S113" s="305" t="s">
        <v>185</v>
      </c>
      <c r="T113" s="305" t="s">
        <v>186</v>
      </c>
      <c r="U113" s="307" t="s">
        <v>173</v>
      </c>
      <c r="V113" s="307">
        <v>3770</v>
      </c>
      <c r="W113" s="307">
        <v>11860</v>
      </c>
      <c r="X113" s="307">
        <v>11</v>
      </c>
      <c r="Y113" s="307">
        <v>2026</v>
      </c>
      <c r="Z113" s="307">
        <v>1204</v>
      </c>
      <c r="AA113" s="307">
        <v>0</v>
      </c>
      <c r="AB113" s="305" t="s">
        <v>187</v>
      </c>
      <c r="AC113" s="308" t="s">
        <v>219</v>
      </c>
      <c r="AD113" s="107">
        <v>0</v>
      </c>
    </row>
    <row r="114" spans="1:30" x14ac:dyDescent="0.2">
      <c r="A114" s="305">
        <v>2026</v>
      </c>
      <c r="B114" s="305">
        <v>561</v>
      </c>
      <c r="C114" s="305" t="s">
        <v>119</v>
      </c>
      <c r="D114" s="306" t="s">
        <v>245</v>
      </c>
      <c r="E114" s="306" t="s">
        <v>136</v>
      </c>
      <c r="F114" s="306" t="s">
        <v>122</v>
      </c>
      <c r="G114" s="309">
        <v>376.15</v>
      </c>
      <c r="H114" s="309">
        <v>14.47</v>
      </c>
      <c r="I114" s="310" t="s">
        <v>123</v>
      </c>
      <c r="J114" s="309">
        <f t="shared" si="3"/>
        <v>361.67999999999995</v>
      </c>
      <c r="K114" s="305" t="s">
        <v>214</v>
      </c>
      <c r="L114" s="305" t="s">
        <v>246</v>
      </c>
      <c r="M114" s="305" t="s">
        <v>126</v>
      </c>
      <c r="N114" s="305" t="s">
        <v>247</v>
      </c>
      <c r="O114" s="305" t="s">
        <v>165</v>
      </c>
      <c r="P114" s="306" t="s">
        <v>217</v>
      </c>
      <c r="Q114" s="305" t="s">
        <v>218</v>
      </c>
      <c r="R114" s="305" t="s">
        <v>218</v>
      </c>
      <c r="S114" s="305" t="s">
        <v>185</v>
      </c>
      <c r="T114" s="305" t="s">
        <v>186</v>
      </c>
      <c r="U114" s="307" t="s">
        <v>173</v>
      </c>
      <c r="V114" s="307">
        <v>3770</v>
      </c>
      <c r="W114" s="307">
        <v>11860</v>
      </c>
      <c r="X114" s="307">
        <v>11</v>
      </c>
      <c r="Y114" s="307">
        <v>2026</v>
      </c>
      <c r="Z114" s="307">
        <v>1204</v>
      </c>
      <c r="AA114" s="307">
        <v>0</v>
      </c>
      <c r="AB114" s="305" t="s">
        <v>187</v>
      </c>
      <c r="AC114" s="308" t="s">
        <v>219</v>
      </c>
      <c r="AD114" s="107">
        <v>0</v>
      </c>
    </row>
    <row r="115" spans="1:30" x14ac:dyDescent="0.2">
      <c r="A115" s="305">
        <v>2026</v>
      </c>
      <c r="B115" s="305">
        <v>562</v>
      </c>
      <c r="C115" s="305" t="s">
        <v>119</v>
      </c>
      <c r="D115" s="306" t="s">
        <v>248</v>
      </c>
      <c r="E115" s="306" t="s">
        <v>136</v>
      </c>
      <c r="F115" s="306" t="s">
        <v>122</v>
      </c>
      <c r="G115" s="309">
        <v>756.25</v>
      </c>
      <c r="H115" s="309">
        <v>68.75</v>
      </c>
      <c r="I115" s="310" t="s">
        <v>123</v>
      </c>
      <c r="J115" s="309">
        <f t="shared" si="3"/>
        <v>687.5</v>
      </c>
      <c r="K115" s="305" t="s">
        <v>214</v>
      </c>
      <c r="L115" s="305" t="s">
        <v>249</v>
      </c>
      <c r="M115" s="305" t="s">
        <v>126</v>
      </c>
      <c r="N115" s="305" t="s">
        <v>250</v>
      </c>
      <c r="O115" s="305" t="s">
        <v>165</v>
      </c>
      <c r="P115" s="306" t="s">
        <v>217</v>
      </c>
      <c r="Q115" s="305" t="s">
        <v>218</v>
      </c>
      <c r="R115" s="305" t="s">
        <v>218</v>
      </c>
      <c r="S115" s="305" t="s">
        <v>185</v>
      </c>
      <c r="T115" s="305" t="s">
        <v>186</v>
      </c>
      <c r="U115" s="307" t="s">
        <v>145</v>
      </c>
      <c r="V115" s="307">
        <v>4100</v>
      </c>
      <c r="W115" s="307">
        <v>2148</v>
      </c>
      <c r="X115" s="307">
        <v>99</v>
      </c>
      <c r="Y115" s="307">
        <v>2026</v>
      </c>
      <c r="Z115" s="307">
        <v>1202</v>
      </c>
      <c r="AA115" s="307">
        <v>0</v>
      </c>
      <c r="AB115" s="305" t="s">
        <v>187</v>
      </c>
      <c r="AC115" s="308" t="s">
        <v>219</v>
      </c>
      <c r="AD115" s="107">
        <v>0</v>
      </c>
    </row>
    <row r="116" spans="1:30" x14ac:dyDescent="0.2">
      <c r="A116" s="305">
        <v>2026</v>
      </c>
      <c r="B116" s="305">
        <v>563</v>
      </c>
      <c r="C116" s="305" t="s">
        <v>119</v>
      </c>
      <c r="D116" s="306" t="s">
        <v>251</v>
      </c>
      <c r="E116" s="306" t="s">
        <v>136</v>
      </c>
      <c r="F116" s="306" t="s">
        <v>122</v>
      </c>
      <c r="G116" s="309">
        <v>27370.2</v>
      </c>
      <c r="H116" s="309">
        <v>1052.7</v>
      </c>
      <c r="I116" s="310" t="s">
        <v>123</v>
      </c>
      <c r="J116" s="309">
        <f t="shared" si="3"/>
        <v>26317.5</v>
      </c>
      <c r="K116" s="305" t="s">
        <v>214</v>
      </c>
      <c r="L116" s="305" t="s">
        <v>252</v>
      </c>
      <c r="M116" s="305" t="s">
        <v>126</v>
      </c>
      <c r="N116" s="305" t="s">
        <v>253</v>
      </c>
      <c r="O116" s="305" t="s">
        <v>165</v>
      </c>
      <c r="P116" s="306" t="s">
        <v>217</v>
      </c>
      <c r="Q116" s="305" t="s">
        <v>218</v>
      </c>
      <c r="R116" s="305" t="s">
        <v>218</v>
      </c>
      <c r="S116" s="305" t="s">
        <v>185</v>
      </c>
      <c r="T116" s="305" t="s">
        <v>186</v>
      </c>
      <c r="U116" s="307" t="s">
        <v>254</v>
      </c>
      <c r="V116" s="307">
        <v>1900</v>
      </c>
      <c r="W116" s="307">
        <v>1100</v>
      </c>
      <c r="X116" s="307">
        <v>4</v>
      </c>
      <c r="Y116" s="307">
        <v>2026</v>
      </c>
      <c r="Z116" s="307">
        <v>1199</v>
      </c>
      <c r="AA116" s="307">
        <v>0</v>
      </c>
      <c r="AB116" s="305" t="s">
        <v>187</v>
      </c>
      <c r="AC116" s="308" t="s">
        <v>219</v>
      </c>
      <c r="AD116" s="107">
        <v>0</v>
      </c>
    </row>
    <row r="117" spans="1:30" x14ac:dyDescent="0.2">
      <c r="A117" s="305">
        <v>2026</v>
      </c>
      <c r="B117" s="305">
        <v>564</v>
      </c>
      <c r="C117" s="305" t="s">
        <v>119</v>
      </c>
      <c r="D117" s="306" t="s">
        <v>255</v>
      </c>
      <c r="E117" s="306" t="s">
        <v>136</v>
      </c>
      <c r="F117" s="306" t="s">
        <v>122</v>
      </c>
      <c r="G117" s="309">
        <v>1710.28</v>
      </c>
      <c r="H117" s="309">
        <v>65.78</v>
      </c>
      <c r="I117" s="310" t="s">
        <v>123</v>
      </c>
      <c r="J117" s="309">
        <f t="shared" si="3"/>
        <v>1644.5</v>
      </c>
      <c r="K117" s="305" t="s">
        <v>214</v>
      </c>
      <c r="L117" s="305" t="s">
        <v>256</v>
      </c>
      <c r="M117" s="305" t="s">
        <v>126</v>
      </c>
      <c r="N117" s="305" t="s">
        <v>257</v>
      </c>
      <c r="O117" s="305" t="s">
        <v>165</v>
      </c>
      <c r="P117" s="306" t="s">
        <v>217</v>
      </c>
      <c r="Q117" s="305" t="s">
        <v>218</v>
      </c>
      <c r="R117" s="305" t="s">
        <v>218</v>
      </c>
      <c r="S117" s="305" t="s">
        <v>185</v>
      </c>
      <c r="T117" s="305" t="s">
        <v>186</v>
      </c>
      <c r="U117" s="307" t="s">
        <v>223</v>
      </c>
      <c r="V117" s="307">
        <v>70</v>
      </c>
      <c r="W117" s="307">
        <v>1100</v>
      </c>
      <c r="X117" s="307">
        <v>5</v>
      </c>
      <c r="Y117" s="307">
        <v>2026</v>
      </c>
      <c r="Z117" s="307">
        <v>1201</v>
      </c>
      <c r="AA117" s="307">
        <v>0</v>
      </c>
      <c r="AB117" s="305" t="s">
        <v>187</v>
      </c>
      <c r="AC117" s="308" t="s">
        <v>219</v>
      </c>
      <c r="AD117" s="107">
        <v>0</v>
      </c>
    </row>
    <row r="118" spans="1:30" x14ac:dyDescent="0.2">
      <c r="A118" s="305">
        <v>2026</v>
      </c>
      <c r="B118" s="305">
        <v>570</v>
      </c>
      <c r="C118" s="305" t="s">
        <v>171</v>
      </c>
      <c r="D118" s="306" t="s">
        <v>189</v>
      </c>
      <c r="E118" s="306" t="s">
        <v>119</v>
      </c>
      <c r="F118" s="306" t="s">
        <v>178</v>
      </c>
      <c r="G118" s="309">
        <v>8113.53</v>
      </c>
      <c r="H118" s="309">
        <v>386.36</v>
      </c>
      <c r="I118" s="310" t="s">
        <v>123</v>
      </c>
      <c r="J118" s="309">
        <f t="shared" si="3"/>
        <v>7727.17</v>
      </c>
      <c r="K118" s="305" t="s">
        <v>179</v>
      </c>
      <c r="L118" s="305" t="s">
        <v>190</v>
      </c>
      <c r="M118" s="305" t="s">
        <v>126</v>
      </c>
      <c r="N118" s="305" t="s">
        <v>191</v>
      </c>
      <c r="O118" s="305" t="s">
        <v>119</v>
      </c>
      <c r="P118" s="306" t="s">
        <v>183</v>
      </c>
      <c r="Q118" s="305" t="s">
        <v>184</v>
      </c>
      <c r="R118" s="305" t="s">
        <v>184</v>
      </c>
      <c r="S118" s="305" t="s">
        <v>185</v>
      </c>
      <c r="T118" s="305" t="s">
        <v>186</v>
      </c>
      <c r="U118" s="307" t="s">
        <v>173</v>
      </c>
      <c r="V118" s="307">
        <v>3770</v>
      </c>
      <c r="W118" s="307">
        <v>11860</v>
      </c>
      <c r="X118" s="307">
        <v>11</v>
      </c>
      <c r="Y118" s="307">
        <v>2026</v>
      </c>
      <c r="Z118" s="307">
        <v>710</v>
      </c>
      <c r="AA118" s="307">
        <v>0</v>
      </c>
      <c r="AB118" s="305" t="s">
        <v>187</v>
      </c>
      <c r="AC118" s="308" t="s">
        <v>192</v>
      </c>
      <c r="AD118" s="107">
        <v>0</v>
      </c>
    </row>
    <row r="119" spans="1:30" x14ac:dyDescent="0.2">
      <c r="A119" s="305">
        <v>2026</v>
      </c>
      <c r="B119" s="305">
        <v>566</v>
      </c>
      <c r="C119" s="305" t="s">
        <v>171</v>
      </c>
      <c r="D119" s="306" t="s">
        <v>258</v>
      </c>
      <c r="E119" s="306" t="s">
        <v>136</v>
      </c>
      <c r="F119" s="306" t="s">
        <v>122</v>
      </c>
      <c r="G119" s="309">
        <v>21655.919999999998</v>
      </c>
      <c r="H119" s="309">
        <v>832.92</v>
      </c>
      <c r="I119" s="310" t="s">
        <v>123</v>
      </c>
      <c r="J119" s="309">
        <f t="shared" si="3"/>
        <v>20823</v>
      </c>
      <c r="K119" s="305" t="s">
        <v>214</v>
      </c>
      <c r="L119" s="305" t="s">
        <v>259</v>
      </c>
      <c r="M119" s="305" t="s">
        <v>126</v>
      </c>
      <c r="N119" s="305" t="s">
        <v>260</v>
      </c>
      <c r="O119" s="305" t="s">
        <v>261</v>
      </c>
      <c r="P119" s="306" t="s">
        <v>217</v>
      </c>
      <c r="Q119" s="305" t="s">
        <v>218</v>
      </c>
      <c r="R119" s="305" t="s">
        <v>218</v>
      </c>
      <c r="S119" s="305" t="s">
        <v>185</v>
      </c>
      <c r="T119" s="305" t="s">
        <v>186</v>
      </c>
      <c r="U119" s="307" t="s">
        <v>254</v>
      </c>
      <c r="V119" s="307">
        <v>1900</v>
      </c>
      <c r="W119" s="307">
        <v>1100</v>
      </c>
      <c r="X119" s="307">
        <v>4</v>
      </c>
      <c r="Y119" s="307">
        <v>2026</v>
      </c>
      <c r="Z119" s="307">
        <v>1199</v>
      </c>
      <c r="AA119" s="307">
        <v>0</v>
      </c>
      <c r="AB119" s="305" t="s">
        <v>187</v>
      </c>
      <c r="AC119" s="308" t="s">
        <v>262</v>
      </c>
      <c r="AD119" s="107">
        <v>0</v>
      </c>
    </row>
    <row r="120" spans="1:30" x14ac:dyDescent="0.2">
      <c r="C120" s="107"/>
      <c r="D120" s="107"/>
      <c r="E120" s="107"/>
      <c r="F120" s="107"/>
      <c r="G120" s="107"/>
      <c r="H120" s="107"/>
      <c r="I120" s="107"/>
      <c r="J120" s="107"/>
      <c r="O120" s="107"/>
      <c r="P120" s="107"/>
      <c r="Q120" s="107"/>
      <c r="R120" s="107"/>
      <c r="T120" s="107"/>
    </row>
    <row r="121" spans="1:30" x14ac:dyDescent="0.2">
      <c r="C121" s="107"/>
      <c r="D121" s="107"/>
      <c r="E121" s="107"/>
      <c r="F121" s="311" t="s">
        <v>387</v>
      </c>
      <c r="G121" s="312">
        <f>SUM(G10:G119)</f>
        <v>191674.47999999998</v>
      </c>
      <c r="H121" s="312">
        <f t="shared" ref="H121:J121" si="4">SUM(H10:H119)</f>
        <v>20323.489999999998</v>
      </c>
      <c r="I121" s="312"/>
      <c r="J121" s="312">
        <f t="shared" si="4"/>
        <v>171630.97</v>
      </c>
      <c r="O121" s="107"/>
      <c r="P121" s="107"/>
      <c r="Q121" s="107"/>
      <c r="R121" s="107"/>
      <c r="T121" s="107"/>
      <c r="AD121" s="202">
        <f>SUM(AC10:AD119)</f>
        <v>14</v>
      </c>
    </row>
    <row r="122" spans="1:30" x14ac:dyDescent="0.2">
      <c r="C122" s="107"/>
      <c r="D122" s="107"/>
      <c r="E122" s="107"/>
      <c r="F122" s="107"/>
      <c r="G122" s="107"/>
      <c r="H122" s="107"/>
      <c r="I122" s="107"/>
      <c r="J122" s="107"/>
      <c r="O122" s="107"/>
      <c r="P122" s="107"/>
      <c r="Q122" s="107"/>
      <c r="R122" s="107"/>
      <c r="T122" s="107"/>
    </row>
    <row r="123" spans="1:30" x14ac:dyDescent="0.2">
      <c r="C123" s="107"/>
      <c r="D123" s="107"/>
      <c r="E123" s="107"/>
      <c r="F123" s="107"/>
      <c r="G123" s="107"/>
      <c r="H123" s="107"/>
      <c r="I123" s="107"/>
      <c r="J123" s="107"/>
      <c r="O123" s="107"/>
      <c r="P123" s="107"/>
      <c r="Q123" s="107"/>
      <c r="R123" s="107"/>
      <c r="T123" s="107"/>
    </row>
    <row r="124" spans="1:30" x14ac:dyDescent="0.2">
      <c r="C124" s="107"/>
      <c r="D124" s="107"/>
      <c r="E124" s="107"/>
      <c r="F124" s="107"/>
      <c r="G124" s="107"/>
      <c r="H124" s="107"/>
      <c r="I124" s="107"/>
      <c r="J124" s="107"/>
      <c r="O124" s="107"/>
      <c r="P124" s="107"/>
      <c r="Q124" s="107"/>
      <c r="R124" s="107"/>
      <c r="T124" s="107"/>
    </row>
    <row r="125" spans="1:30" x14ac:dyDescent="0.2">
      <c r="C125" s="107"/>
      <c r="D125" s="107"/>
      <c r="E125" s="107"/>
      <c r="F125" s="107"/>
      <c r="G125" s="107"/>
      <c r="H125" s="107"/>
      <c r="I125" s="107"/>
      <c r="J125" s="107"/>
      <c r="O125" s="107"/>
      <c r="P125" s="107"/>
      <c r="Q125" s="107"/>
      <c r="R125" s="107"/>
      <c r="T125" s="107"/>
    </row>
    <row r="126" spans="1:30" x14ac:dyDescent="0.2">
      <c r="C126" s="107"/>
      <c r="D126" s="107"/>
      <c r="E126" s="107"/>
      <c r="F126" s="107"/>
      <c r="G126" s="107"/>
      <c r="H126" s="107"/>
      <c r="I126" s="107"/>
      <c r="J126" s="107"/>
      <c r="O126" s="107"/>
      <c r="P126" s="107"/>
      <c r="Q126" s="107"/>
      <c r="R126" s="107"/>
      <c r="T126" s="107"/>
    </row>
    <row r="127" spans="1:30" x14ac:dyDescent="0.2">
      <c r="C127" s="107"/>
      <c r="D127" s="107"/>
      <c r="E127" s="107"/>
      <c r="F127" s="107"/>
      <c r="G127" s="107"/>
      <c r="H127" s="107"/>
      <c r="I127" s="107"/>
      <c r="J127" s="107"/>
      <c r="O127" s="107"/>
      <c r="P127" s="107"/>
      <c r="Q127" s="107"/>
      <c r="R127" s="107"/>
      <c r="T127" s="107"/>
    </row>
    <row r="128" spans="1:30" x14ac:dyDescent="0.2">
      <c r="C128" s="107"/>
      <c r="D128" s="107"/>
      <c r="E128" s="107"/>
      <c r="F128" s="107"/>
      <c r="G128" s="107"/>
      <c r="H128" s="107"/>
      <c r="I128" s="107"/>
      <c r="J128" s="107"/>
      <c r="O128" s="107"/>
      <c r="P128" s="107"/>
      <c r="Q128" s="107"/>
      <c r="R128" s="107"/>
      <c r="T128" s="107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dataValidations count="1">
    <dataValidation type="list" allowBlank="1" showInputMessage="1" showErrorMessage="1" errorTitle="SCISSIONE PAGAMENTI" error="Selezionare 'NO' se il documento non è soggeto alla Scissione Pagamenti" sqref="I11:I120 I122" xr:uid="{00000000-0002-0000-0600-000000000000}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7" width="9.140625" style="107" customWidth="1"/>
    <col min="18" max="18" width="9.140625" style="146" customWidth="1"/>
    <col min="19" max="16384" width="9.140625" style="107"/>
  </cols>
  <sheetData>
    <row r="1" spans="1:18" s="90" customFormat="1" ht="23.1" customHeight="1" x14ac:dyDescent="0.2">
      <c r="A1" s="289"/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6"/>
      <c r="R1" s="197"/>
    </row>
    <row r="2" spans="1:18" s="97" customFormat="1" ht="15" customHeight="1" x14ac:dyDescent="0.2">
      <c r="R2" s="198"/>
    </row>
    <row r="3" spans="1:18" s="90" customFormat="1" ht="23.1" customHeight="1" x14ac:dyDescent="0.2">
      <c r="A3" s="264" t="s">
        <v>111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236"/>
      <c r="R3" s="197"/>
    </row>
    <row r="4" spans="1:18" s="90" customFormat="1" x14ac:dyDescent="0.2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234"/>
      <c r="R4" s="197"/>
    </row>
    <row r="5" spans="1:18" s="90" customFormat="1" ht="23.1" customHeight="1" x14ac:dyDescent="0.2">
      <c r="A5" s="285" t="s">
        <v>110</v>
      </c>
      <c r="B5" s="285"/>
      <c r="C5" s="285"/>
      <c r="D5" s="285"/>
      <c r="E5" s="285"/>
      <c r="F5" s="285"/>
      <c r="G5" s="285"/>
      <c r="H5" s="285"/>
      <c r="I5" s="286"/>
      <c r="J5" s="222" t="s">
        <v>109</v>
      </c>
      <c r="K5" s="235"/>
      <c r="L5" s="235"/>
      <c r="M5" s="235"/>
      <c r="N5" s="235"/>
      <c r="O5" s="235"/>
      <c r="P5" s="235"/>
      <c r="Q5" s="236"/>
      <c r="R5" s="197"/>
    </row>
    <row r="6" spans="1:18" s="90" customFormat="1" ht="23.1" customHeight="1" x14ac:dyDescent="0.2">
      <c r="C6" s="294" t="s">
        <v>97</v>
      </c>
      <c r="D6" s="295"/>
      <c r="E6" s="295"/>
      <c r="F6" s="295"/>
      <c r="G6" s="296"/>
      <c r="H6" s="190">
        <v>0</v>
      </c>
      <c r="I6" s="194"/>
      <c r="J6" s="292" t="s">
        <v>97</v>
      </c>
      <c r="K6" s="292"/>
      <c r="L6" s="292"/>
      <c r="M6" s="292"/>
      <c r="N6" s="293"/>
      <c r="O6" s="195">
        <v>0</v>
      </c>
      <c r="P6" s="279"/>
      <c r="Q6" s="280"/>
      <c r="R6" s="197"/>
    </row>
    <row r="7" spans="1:18" s="90" customFormat="1" ht="23.1" customHeight="1" x14ac:dyDescent="0.2">
      <c r="C7" s="294" t="s">
        <v>115</v>
      </c>
      <c r="D7" s="295"/>
      <c r="E7" s="295"/>
      <c r="F7" s="295"/>
      <c r="G7" s="191"/>
      <c r="H7" s="190">
        <v>0</v>
      </c>
      <c r="I7" s="192"/>
      <c r="J7" s="290" t="s">
        <v>115</v>
      </c>
      <c r="K7" s="290"/>
      <c r="L7" s="290"/>
      <c r="M7" s="290"/>
      <c r="N7" s="291"/>
      <c r="O7" s="193">
        <v>0</v>
      </c>
      <c r="P7" s="281"/>
      <c r="Q7" s="282"/>
      <c r="R7" s="197"/>
    </row>
    <row r="8" spans="1:18" s="90" customFormat="1" ht="23.1" customHeight="1" x14ac:dyDescent="0.2">
      <c r="C8" s="294" t="s">
        <v>116</v>
      </c>
      <c r="D8" s="295"/>
      <c r="E8" s="295"/>
      <c r="F8" s="295"/>
      <c r="G8" s="191"/>
      <c r="H8" s="190">
        <f>H6-H7</f>
        <v>0</v>
      </c>
      <c r="I8" s="188"/>
      <c r="J8" s="287" t="s">
        <v>117</v>
      </c>
      <c r="K8" s="287"/>
      <c r="L8" s="287"/>
      <c r="M8" s="287"/>
      <c r="N8" s="288"/>
      <c r="O8" s="189">
        <v>0</v>
      </c>
      <c r="P8" s="283"/>
      <c r="Q8" s="284"/>
      <c r="R8" s="197"/>
    </row>
    <row r="9" spans="1:18" s="90" customFormat="1" x14ac:dyDescent="0.2">
      <c r="C9" s="187"/>
      <c r="D9" s="187"/>
      <c r="E9" s="187"/>
      <c r="F9" s="187"/>
      <c r="G9" s="186"/>
      <c r="H9" s="185"/>
      <c r="I9" s="159"/>
      <c r="J9" s="162"/>
      <c r="K9" s="162"/>
      <c r="L9" s="162"/>
      <c r="M9" s="162"/>
      <c r="N9" s="162"/>
      <c r="O9" s="184"/>
      <c r="P9" s="297"/>
      <c r="Q9" s="236"/>
      <c r="R9" s="197"/>
    </row>
    <row r="10" spans="1:18" s="90" customFormat="1" ht="16.5" customHeight="1" x14ac:dyDescent="0.2">
      <c r="A10" s="298" t="s">
        <v>108</v>
      </c>
      <c r="B10" s="299"/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299"/>
      <c r="N10" s="299"/>
      <c r="O10" s="299"/>
      <c r="P10" s="299"/>
      <c r="Q10" s="300"/>
      <c r="R10" s="197"/>
    </row>
    <row r="11" spans="1:18" s="90" customFormat="1" ht="23.1" customHeight="1" x14ac:dyDescent="0.2">
      <c r="A11" s="222" t="s">
        <v>14</v>
      </c>
      <c r="B11" s="241"/>
      <c r="C11" s="222" t="s">
        <v>15</v>
      </c>
      <c r="D11" s="240"/>
      <c r="E11" s="240"/>
      <c r="F11" s="240"/>
      <c r="G11" s="240"/>
      <c r="H11" s="240"/>
      <c r="I11" s="241"/>
      <c r="J11" s="222" t="s">
        <v>1</v>
      </c>
      <c r="K11" s="241"/>
      <c r="L11" s="144"/>
      <c r="M11" s="222" t="s">
        <v>64</v>
      </c>
      <c r="N11" s="240"/>
      <c r="O11" s="240"/>
      <c r="P11" s="240"/>
      <c r="Q11" s="236"/>
      <c r="R11" s="197"/>
    </row>
    <row r="12" spans="1:18" ht="36" customHeight="1" x14ac:dyDescent="0.2">
      <c r="A12" s="104" t="s">
        <v>21</v>
      </c>
      <c r="B12" s="183" t="s">
        <v>107</v>
      </c>
      <c r="C12" s="104" t="s">
        <v>24</v>
      </c>
      <c r="D12" s="105" t="s">
        <v>25</v>
      </c>
      <c r="E12" s="182" t="s">
        <v>106</v>
      </c>
      <c r="F12" s="104" t="s">
        <v>26</v>
      </c>
      <c r="G12" s="104" t="s">
        <v>28</v>
      </c>
      <c r="H12" s="140" t="s">
        <v>66</v>
      </c>
      <c r="I12" s="106" t="s">
        <v>67</v>
      </c>
      <c r="J12" s="104" t="s">
        <v>30</v>
      </c>
      <c r="K12" s="104" t="s">
        <v>31</v>
      </c>
      <c r="L12" s="199" t="s">
        <v>105</v>
      </c>
      <c r="M12" s="129" t="s">
        <v>66</v>
      </c>
      <c r="N12" s="129" t="s">
        <v>104</v>
      </c>
      <c r="O12" s="200" t="s">
        <v>114</v>
      </c>
      <c r="P12" s="129" t="s">
        <v>65</v>
      </c>
      <c r="Q12" s="196" t="s">
        <v>68</v>
      </c>
    </row>
    <row r="13" spans="1:18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8" x14ac:dyDescent="0.2">
      <c r="C14" s="107"/>
      <c r="D14" s="107"/>
      <c r="E14" s="107"/>
      <c r="F14" s="107"/>
      <c r="G14" s="107"/>
      <c r="H14" s="107"/>
      <c r="I14" s="107"/>
      <c r="J14" s="107"/>
      <c r="K14" s="181"/>
    </row>
    <row r="15" spans="1:18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8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pans="3:11" x14ac:dyDescent="0.2">
      <c r="C17" s="107"/>
      <c r="D17" s="107"/>
      <c r="E17" s="107"/>
      <c r="F17" s="107"/>
      <c r="G17" s="107"/>
      <c r="H17" s="107"/>
      <c r="I17" s="107"/>
      <c r="J17" s="107"/>
      <c r="K17" s="107"/>
    </row>
    <row r="18" spans="3:11" x14ac:dyDescent="0.2">
      <c r="C18" s="107"/>
      <c r="D18" s="107"/>
      <c r="E18" s="107"/>
      <c r="F18" s="107"/>
      <c r="G18" s="107"/>
      <c r="H18" s="107"/>
      <c r="I18" s="107"/>
      <c r="J18" s="107"/>
      <c r="K18" s="107"/>
    </row>
    <row r="19" spans="3:11" x14ac:dyDescent="0.2">
      <c r="C19" s="107"/>
      <c r="D19" s="107"/>
      <c r="E19" s="107"/>
      <c r="F19" s="107"/>
      <c r="G19" s="107"/>
      <c r="H19" s="107"/>
      <c r="I19" s="107"/>
      <c r="J19" s="107"/>
      <c r="K19" s="107"/>
    </row>
    <row r="20" spans="3:11" x14ac:dyDescent="0.2">
      <c r="C20" s="107"/>
      <c r="D20" s="107"/>
      <c r="E20" s="107"/>
      <c r="F20" s="107"/>
      <c r="G20" s="107"/>
      <c r="H20" s="107"/>
      <c r="I20" s="107"/>
      <c r="J20" s="107"/>
      <c r="K20" s="107"/>
    </row>
  </sheetData>
  <mergeCells count="20">
    <mergeCell ref="A5:I5"/>
    <mergeCell ref="J8:N8"/>
    <mergeCell ref="A1:Q1"/>
    <mergeCell ref="J7:N7"/>
    <mergeCell ref="J6:N6"/>
    <mergeCell ref="C6:G6"/>
    <mergeCell ref="C7:F7"/>
    <mergeCell ref="C8:F8"/>
    <mergeCell ref="J5:Q5"/>
    <mergeCell ref="A3:Q3"/>
    <mergeCell ref="A4:Q4"/>
    <mergeCell ref="P6:Q6"/>
    <mergeCell ref="P7:Q7"/>
    <mergeCell ref="P8:Q8"/>
    <mergeCell ref="C11:I11"/>
    <mergeCell ref="A11:B11"/>
    <mergeCell ref="J11:K11"/>
    <mergeCell ref="P9:Q9"/>
    <mergeCell ref="A10:Q10"/>
    <mergeCell ref="M11:Q11"/>
  </mergeCells>
  <dataValidations count="1">
    <dataValidation type="list" allowBlank="1" showInputMessage="1" showErrorMessage="1" sqref="P13" xr:uid="{00000000-0002-0000-0700-000000000000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Paolo Lacognata</cp:lastModifiedBy>
  <cp:lastPrinted>2015-01-23T09:39:52Z</cp:lastPrinted>
  <dcterms:created xsi:type="dcterms:W3CDTF">1996-11-05T10:16:36Z</dcterms:created>
  <dcterms:modified xsi:type="dcterms:W3CDTF">2026-04-02T14:06:47Z</dcterms:modified>
</cp:coreProperties>
</file>