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EBITI ART 33 COMMA 1 D.LGS 33_2013\ANNO 2025\DEBITI ART 33 COMMA 1 D.LGS 33_2013 - 2^ TRIM 2025\"/>
    </mc:Choice>
  </mc:AlternateContent>
  <xr:revisionPtr revIDLastSave="0" documentId="13_ncr:1_{13604FAF-8F2B-43D1-A56E-C7DF1C7567ED}" xr6:coauthVersionLast="36" xr6:coauthVersionMax="36" xr10:uidLastSave="{00000000-0000-0000-0000-000000000000}"/>
  <bookViews>
    <workbookView xWindow="32760" yWindow="32760" windowWidth="28650" windowHeight="9690" firstSheet="6" activeTab="6" xr2:uid="{00000000-000D-0000-FFFF-FFFF00000000}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_FilterDatabase" localSheetId="6" hidden="1">Debiti!$A$10:$AE$10</definedName>
    <definedName name="_xlnm.Print_Area" localSheetId="6">Debiti!$A$1:$AC$203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91029"/>
</workbook>
</file>

<file path=xl/calcChain.xml><?xml version="1.0" encoding="utf-8"?>
<calcChain xmlns="http://schemas.openxmlformats.org/spreadsheetml/2006/main">
  <c r="C9" i="6" l="1"/>
  <c r="G9" i="6"/>
  <c r="C10" i="6"/>
  <c r="C11" i="6"/>
  <c r="G11" i="6"/>
  <c r="C13" i="6"/>
  <c r="G13" i="6" s="1"/>
  <c r="G15" i="6"/>
  <c r="L15" i="6" s="1"/>
  <c r="J115" i="7"/>
  <c r="J34" i="7"/>
  <c r="J35" i="7"/>
  <c r="AD144" i="7"/>
  <c r="G6" i="7" s="1"/>
  <c r="C7" i="6" s="1"/>
  <c r="J14" i="7"/>
  <c r="J15" i="7"/>
  <c r="J116" i="7"/>
  <c r="J13" i="7"/>
  <c r="J16" i="7"/>
  <c r="J17" i="7"/>
  <c r="J18" i="7"/>
  <c r="J36" i="7"/>
  <c r="J19" i="7"/>
  <c r="J37" i="7"/>
  <c r="J38" i="7"/>
  <c r="J3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40" i="7"/>
  <c r="J41" i="7"/>
  <c r="J33" i="7"/>
  <c r="J86" i="7"/>
  <c r="J42" i="7"/>
  <c r="J44" i="7"/>
  <c r="J45" i="7"/>
  <c r="J55" i="7"/>
  <c r="J56" i="7"/>
  <c r="J57" i="7"/>
  <c r="J58" i="7"/>
  <c r="J59" i="7"/>
  <c r="J60" i="7"/>
  <c r="J61" i="7"/>
  <c r="J48" i="7"/>
  <c r="J49" i="7"/>
  <c r="J50" i="7"/>
  <c r="J62" i="7"/>
  <c r="J63" i="7"/>
  <c r="J64" i="7"/>
  <c r="J65" i="7"/>
  <c r="J66" i="7"/>
  <c r="J51" i="7"/>
  <c r="J67" i="7"/>
  <c r="J52" i="7"/>
  <c r="J53" i="7"/>
  <c r="J68" i="7"/>
  <c r="J69" i="7"/>
  <c r="J70" i="7"/>
  <c r="J54" i="7"/>
  <c r="J83" i="7"/>
  <c r="J87" i="7"/>
  <c r="J88" i="7"/>
  <c r="J89" i="7"/>
  <c r="J90" i="7"/>
  <c r="J91" i="7"/>
  <c r="J92" i="7"/>
  <c r="J117" i="7"/>
  <c r="J118" i="7"/>
  <c r="J93" i="7"/>
  <c r="J94" i="7"/>
  <c r="J95" i="7"/>
  <c r="J96" i="7"/>
  <c r="J97" i="7"/>
  <c r="J119" i="7"/>
  <c r="J98" i="7"/>
  <c r="J99" i="7"/>
  <c r="J100" i="7"/>
  <c r="J101" i="7"/>
  <c r="J120" i="7"/>
  <c r="J121" i="7"/>
  <c r="J122" i="7"/>
  <c r="J102" i="7"/>
  <c r="J123" i="7"/>
  <c r="J103" i="7"/>
  <c r="J104" i="7"/>
  <c r="J105" i="7"/>
  <c r="J106" i="7"/>
  <c r="J107" i="7"/>
  <c r="J108" i="7"/>
  <c r="J109" i="7"/>
  <c r="J110" i="7"/>
  <c r="J124" i="7"/>
  <c r="J125" i="7"/>
  <c r="J111" i="7"/>
  <c r="J112" i="7"/>
  <c r="J113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46" i="7"/>
  <c r="J47" i="7"/>
  <c r="J43" i="7"/>
  <c r="J114" i="7"/>
  <c r="J142" i="7"/>
  <c r="J71" i="7"/>
  <c r="J72" i="7"/>
  <c r="J73" i="7"/>
  <c r="J74" i="7"/>
  <c r="J75" i="7"/>
  <c r="J76" i="7"/>
  <c r="J77" i="7"/>
  <c r="J78" i="7"/>
  <c r="J79" i="7"/>
  <c r="J80" i="7"/>
  <c r="J81" i="7"/>
  <c r="J82" i="7"/>
  <c r="J11" i="7"/>
  <c r="J12" i="7"/>
  <c r="J84" i="7"/>
  <c r="J85" i="7"/>
  <c r="G144" i="7"/>
  <c r="G5" i="7" s="1"/>
  <c r="H8" i="8"/>
  <c r="L13" i="6" l="1"/>
  <c r="E5" i="6" s="1"/>
</calcChain>
</file>

<file path=xl/sharedStrings.xml><?xml version="1.0" encoding="utf-8"?>
<sst xmlns="http://schemas.openxmlformats.org/spreadsheetml/2006/main" count="2586" uniqueCount="627">
  <si>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</si>
  <si>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</si>
  <si>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</si>
  <si>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</si>
  <si>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</si>
  <si>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</si>
  <si>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</si>
  <si>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</si>
  <si>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</si>
  <si>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</si>
  <si>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</si>
  <si>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</si>
  <si>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</si>
  <si>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</si>
  <si>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</si>
  <si>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</si>
  <si>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</si>
  <si>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</si>
  <si>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</si>
  <si>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</si>
  <si>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</si>
  <si>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</si>
  <si>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</si>
  <si>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</si>
  <si>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</si>
  <si>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</si>
  <si>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</si>
  <si>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</si>
  <si>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</si>
  <si>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</si>
  <si>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</si>
  <si>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</si>
  <si>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</si>
  <si>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</si>
  <si>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</si>
  <si>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</si>
  <si>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</si>
  <si>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</si>
  <si>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</si>
  <si>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</si>
  <si>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</si>
  <si>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</si>
  <si>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</si>
  <si>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</si>
  <si>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</si>
  <si>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</si>
  <si>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</si>
  <si>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</si>
  <si>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</si>
  <si>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</si>
  <si>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</si>
  <si>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</si>
  <si>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</si>
  <si>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</si>
  <si>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</si>
  <si>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</si>
  <si>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</si>
  <si>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</si>
  <si>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</si>
  <si>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</si>
  <si>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</si>
  <si>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</si>
  <si>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</si>
  <si>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</si>
  <si>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</si>
  <si>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</si>
  <si>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</si>
  <si>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</si>
  <si>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</si>
  <si>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</si>
  <si>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</si>
  <si>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</si>
  <si>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del Numero delle Imprese Creditrici - Elenco Fatture da Pagare al 30/06/2025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</si>
  <si>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</si>
  <si>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</si>
  <si>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</si>
  <si>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</si>
  <si>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</si>
  <si>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</si>
  <si>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</si>
  <si>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</si>
  <si>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</si>
  <si>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</si>
  <si>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</si>
  <si>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</si>
  <si>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</si>
  <si>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</si>
  <si>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</si>
  <si>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</si>
  <si>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</si>
  <si>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</si>
  <si>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</si>
  <si>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</si>
  <si>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</si>
  <si>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</si>
  <si>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</si>
  <si>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</si>
  <si>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</si>
  <si>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</si>
  <si>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</si>
  <si>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</si>
  <si>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</si>
  <si>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</si>
  <si>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</si>
  <si>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</si>
  <si>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</si>
  <si>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</si>
  <si>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</si>
  <si>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</si>
  <si>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</si>
  <si>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</si>
  <si>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</si>
  <si>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</si>
  <si>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</si>
  <si>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Importo Calcolo</t>
  </si>
  <si>
    <t>Importo Totale Fatture dell'Anno (IVA SPLIT PAYMENT)</t>
  </si>
  <si>
    <t>Importo Totale Fatture dell'Anno (NETTO IVA SPLIT PAYMENT)</t>
  </si>
  <si>
    <t>Importo Totale Fatture dell'Anno (NETTO SPLIT PAYMENT)</t>
  </si>
  <si>
    <t>Comune di Volpiano</t>
  </si>
  <si>
    <t>30/06/2025</t>
  </si>
  <si>
    <t>FPA 228/25</t>
  </si>
  <si>
    <t>27/06/2025</t>
  </si>
  <si>
    <t>SI</t>
  </si>
  <si>
    <t>B4D5C116CA</t>
  </si>
  <si>
    <t>15000850749</t>
  </si>
  <si>
    <t>2025</t>
  </si>
  <si>
    <t>16594</t>
  </si>
  <si>
    <t>BORUS S.R.L.</t>
  </si>
  <si>
    <t>06544550012</t>
  </si>
  <si>
    <t>6</t>
  </si>
  <si>
    <t>SETTORE  SOCIO ASSISTENZIALE EDUCATIVO CULTURALE</t>
  </si>
  <si>
    <t>1040503</t>
  </si>
  <si>
    <t/>
  </si>
  <si>
    <t>27/07/2025</t>
  </si>
  <si>
    <t>10/06/2025</t>
  </si>
  <si>
    <t>130</t>
  </si>
  <si>
    <t>04/06/2025</t>
  </si>
  <si>
    <t>9857814D72</t>
  </si>
  <si>
    <t>14719</t>
  </si>
  <si>
    <t>06/06/2025</t>
  </si>
  <si>
    <t>CASALE IMPIANTI S.r.l.</t>
  </si>
  <si>
    <t>11823720013</t>
  </si>
  <si>
    <t>4</t>
  </si>
  <si>
    <t>SETTORE AMBIENTE, LAVORI PUBBLICI, PATRIMONIO E MANUTENZIONI</t>
  </si>
  <si>
    <t>2060201</t>
  </si>
  <si>
    <t>01/07/2025</t>
  </si>
  <si>
    <t>06/07/2025</t>
  </si>
  <si>
    <t>964</t>
  </si>
  <si>
    <t>31/05/2025</t>
  </si>
  <si>
    <t>Vendita Iva da versare a cura del cessionario o committente ai sensi dell'art. 17-ter del D.P.R. n. 633/1972 (scissione dei pagamenti)</t>
  </si>
  <si>
    <t>B5BDC89714</t>
  </si>
  <si>
    <t>14810632312</t>
  </si>
  <si>
    <t>14388</t>
  </si>
  <si>
    <t>03/06/2025</t>
  </si>
  <si>
    <t>CASALETTO EDILIZIA</t>
  </si>
  <si>
    <t>05721060019</t>
  </si>
  <si>
    <t>1010502</t>
  </si>
  <si>
    <t>03/07/2025</t>
  </si>
  <si>
    <t>05/06/2025</t>
  </si>
  <si>
    <t>X00057</t>
  </si>
  <si>
    <t>Decisione a contrarre per la fornitura di materiale di ferramenta annualità 2025-2026-2027 - Affidamento - CIG: B588A76633</t>
  </si>
  <si>
    <t>B588A76633</t>
  </si>
  <si>
    <t>14809637771</t>
  </si>
  <si>
    <t>14391</t>
  </si>
  <si>
    <t>CELESIA CARLO</t>
  </si>
  <si>
    <t>00971380019</t>
  </si>
  <si>
    <t>CLSCLG50R19H340Y</t>
  </si>
  <si>
    <t>04/07/2025</t>
  </si>
  <si>
    <t>7/IST</t>
  </si>
  <si>
    <t>Z49396CC8F</t>
  </si>
  <si>
    <t>15003813878</t>
  </si>
  <si>
    <t>16634</t>
  </si>
  <si>
    <t>CRAB ASSOCIAZIONE CULTURALE</t>
  </si>
  <si>
    <t>09797860013</t>
  </si>
  <si>
    <t>1050203</t>
  </si>
  <si>
    <t>29/05/2025</t>
  </si>
  <si>
    <t>2800005430</t>
  </si>
  <si>
    <t>28/05/2025</t>
  </si>
  <si>
    <t>Storno parziale fattura PAE0014012 del 30.04.2025 canoni dal 16/03/2025 al 30/04/2025 per dismissioni linee 0119951828/0119885968</t>
  </si>
  <si>
    <t>Z0328FE310</t>
  </si>
  <si>
    <t>14776048891</t>
  </si>
  <si>
    <t>13863</t>
  </si>
  <si>
    <t>FASTWEB S.P.A.</t>
  </si>
  <si>
    <t>12878470157</t>
  </si>
  <si>
    <t>1</t>
  </si>
  <si>
    <t>SETTORE AMMINISTRATIVO E SERVIZI ALLA PERSONA</t>
  </si>
  <si>
    <t>1050103</t>
  </si>
  <si>
    <t>28/06/2025</t>
  </si>
  <si>
    <t>13/06/2025</t>
  </si>
  <si>
    <t>2130000251</t>
  </si>
  <si>
    <t>NO</t>
  </si>
  <si>
    <t>94689329DF</t>
  </si>
  <si>
    <t>14832589425</t>
  </si>
  <si>
    <t>14670</t>
  </si>
  <si>
    <t>GETEC ITALIA S.P.A.</t>
  </si>
  <si>
    <t>02126260062</t>
  </si>
  <si>
    <t>1040103</t>
  </si>
  <si>
    <t>05/07/2025</t>
  </si>
  <si>
    <t>2130000252</t>
  </si>
  <si>
    <t>14832589440</t>
  </si>
  <si>
    <t>14668</t>
  </si>
  <si>
    <t>1060203</t>
  </si>
  <si>
    <t>2130000253</t>
  </si>
  <si>
    <t>14832589462</t>
  </si>
  <si>
    <t>14672</t>
  </si>
  <si>
    <t>1040203</t>
  </si>
  <si>
    <t>2130000254</t>
  </si>
  <si>
    <t>14832589491</t>
  </si>
  <si>
    <t>14681</t>
  </si>
  <si>
    <t>2130000255</t>
  </si>
  <si>
    <t>14832589556</t>
  </si>
  <si>
    <t>14669</t>
  </si>
  <si>
    <t>1060202</t>
  </si>
  <si>
    <t>2130000256</t>
  </si>
  <si>
    <t>14832589592</t>
  </si>
  <si>
    <t>14682</t>
  </si>
  <si>
    <t>1100103</t>
  </si>
  <si>
    <t>2130000257</t>
  </si>
  <si>
    <t>14832589680</t>
  </si>
  <si>
    <t>14679</t>
  </si>
  <si>
    <t>2140002529</t>
  </si>
  <si>
    <t>14832589287</t>
  </si>
  <si>
    <t>14680</t>
  </si>
  <si>
    <t>2140002530</t>
  </si>
  <si>
    <t>14671</t>
  </si>
  <si>
    <t>1040303</t>
  </si>
  <si>
    <t>1100403</t>
  </si>
  <si>
    <t>1010603</t>
  </si>
  <si>
    <t>1090203</t>
  </si>
  <si>
    <t>1010102</t>
  </si>
  <si>
    <t>1010503</t>
  </si>
  <si>
    <t>1010203</t>
  </si>
  <si>
    <t>1010303</t>
  </si>
  <si>
    <t>2140002531</t>
  </si>
  <si>
    <t>14832589337</t>
  </si>
  <si>
    <t>14673</t>
  </si>
  <si>
    <t>2140002532</t>
  </si>
  <si>
    <t>14832589373</t>
  </si>
  <si>
    <t>14676</t>
  </si>
  <si>
    <t>2140002533</t>
  </si>
  <si>
    <t>14832589378</t>
  </si>
  <si>
    <t>14677</t>
  </si>
  <si>
    <t>2140002534</t>
  </si>
  <si>
    <t>14832589410</t>
  </si>
  <si>
    <t>14674</t>
  </si>
  <si>
    <t>26/06/2025</t>
  </si>
  <si>
    <t>1/81</t>
  </si>
  <si>
    <t>Manutenzione classificatore automatico installato presso gli uffici Anagrafe e Stato Civile Anno 2025. Affidamento servizio e impegno di spesa.</t>
  </si>
  <si>
    <t>B43133FABD</t>
  </si>
  <si>
    <t>14987440956</t>
  </si>
  <si>
    <t>16401</t>
  </si>
  <si>
    <t>ISO. MAG S.r.l.</t>
  </si>
  <si>
    <t>03535370047</t>
  </si>
  <si>
    <t>1010703</t>
  </si>
  <si>
    <t>26/07/2025</t>
  </si>
  <si>
    <t>12/06/2025</t>
  </si>
  <si>
    <t>8503256</t>
  </si>
  <si>
    <t>Decisione a contrarre per la fornitura di materiale elettrico annualita 2025-2026-2027 - Affidamento - CIG: B607121EBE</t>
  </si>
  <si>
    <t>B607121EBE</t>
  </si>
  <si>
    <t>14864527565</t>
  </si>
  <si>
    <t>15062</t>
  </si>
  <si>
    <t>11/06/2025</t>
  </si>
  <si>
    <t>NETELEC S.R.L.</t>
  </si>
  <si>
    <t>09734140016</t>
  </si>
  <si>
    <t>10/07/2025</t>
  </si>
  <si>
    <t>8503257</t>
  </si>
  <si>
    <t>14864635873</t>
  </si>
  <si>
    <t>15063</t>
  </si>
  <si>
    <t>11/07/2025</t>
  </si>
  <si>
    <t>19/06/2025</t>
  </si>
  <si>
    <t>FVSP25-000560</t>
  </si>
  <si>
    <t>30/05/2025</t>
  </si>
  <si>
    <t>Conai assolto ove dovuto Imposta di bollo virtuale</t>
  </si>
  <si>
    <t>9944480C7E</t>
  </si>
  <si>
    <t>14888631507</t>
  </si>
  <si>
    <t>15261</t>
  </si>
  <si>
    <t>NIER INGEGNERIA S.P.A.</t>
  </si>
  <si>
    <t>02242161202</t>
  </si>
  <si>
    <t>12/07/2025</t>
  </si>
  <si>
    <t>20/06/2025</t>
  </si>
  <si>
    <t>3250012486</t>
  </si>
  <si>
    <t>00881400520571 202505  SEDE DI FORNITURA GAS</t>
  </si>
  <si>
    <t>B46936F96A</t>
  </si>
  <si>
    <t>15462</t>
  </si>
  <si>
    <t>14/06/2025</t>
  </si>
  <si>
    <t>NOVA AEG S.P.A.</t>
  </si>
  <si>
    <t>02616630022</t>
  </si>
  <si>
    <t>09/07/2025</t>
  </si>
  <si>
    <t>14/07/2025</t>
  </si>
  <si>
    <t>1030103</t>
  </si>
  <si>
    <t>3250012487</t>
  </si>
  <si>
    <t>00881407983418 202505  SEDE DI FORNITURA GAS</t>
  </si>
  <si>
    <t>15467</t>
  </si>
  <si>
    <t>3250012488</t>
  </si>
  <si>
    <t>00881405794821 202505  SEDE DI FORNITURA GAS</t>
  </si>
  <si>
    <t>14895161638</t>
  </si>
  <si>
    <t>15368</t>
  </si>
  <si>
    <t>13/07/2025</t>
  </si>
  <si>
    <t>3250012489</t>
  </si>
  <si>
    <t>00881400529689 202505  SEDE DI FORNITURA GAS</t>
  </si>
  <si>
    <t>14895145738</t>
  </si>
  <si>
    <t>15369</t>
  </si>
  <si>
    <t>3250012490</t>
  </si>
  <si>
    <t>00881400542997 202505  SEDE DI FORNITURA GAS</t>
  </si>
  <si>
    <t>14895167919</t>
  </si>
  <si>
    <t>15365</t>
  </si>
  <si>
    <t>3250012491</t>
  </si>
  <si>
    <t>00881405715471 202505  SEDE DI FORNITURA GAS</t>
  </si>
  <si>
    <t>14895160391</t>
  </si>
  <si>
    <t>15466</t>
  </si>
  <si>
    <t>3250012492</t>
  </si>
  <si>
    <t>00881407268405 202505  SEDE DI FORNITURA GAS</t>
  </si>
  <si>
    <t>14895144151</t>
  </si>
  <si>
    <t>15458</t>
  </si>
  <si>
    <t>3250012493</t>
  </si>
  <si>
    <t>00881400518468 202505  SEDE DI FORNITURA GAS</t>
  </si>
  <si>
    <t>14895163550</t>
  </si>
  <si>
    <t>15459</t>
  </si>
  <si>
    <t>3250012494</t>
  </si>
  <si>
    <t>00881400518450 202505  SEDE DI FORNITURA GAS</t>
  </si>
  <si>
    <t>14895155684</t>
  </si>
  <si>
    <t>15465</t>
  </si>
  <si>
    <t>3250012495</t>
  </si>
  <si>
    <t>00881406222131 202505  SEDE DI FORNITURA GAS</t>
  </si>
  <si>
    <t>14895168758</t>
  </si>
  <si>
    <t>15460</t>
  </si>
  <si>
    <t>3250012496</t>
  </si>
  <si>
    <t>00881400523765 202505  SEDE DI FORNITURA GAS</t>
  </si>
  <si>
    <t>14895161220</t>
  </si>
  <si>
    <t>15366</t>
  </si>
  <si>
    <t>3250012497</t>
  </si>
  <si>
    <t>00880001089850 202505  SEDE DI FORNITURA GAS</t>
  </si>
  <si>
    <t>14895147378</t>
  </si>
  <si>
    <t>15463</t>
  </si>
  <si>
    <t>3250012498</t>
  </si>
  <si>
    <t>00881400523724 202505  SEDE DI FORNITURA GAS</t>
  </si>
  <si>
    <t>14895168638</t>
  </si>
  <si>
    <t>15370</t>
  </si>
  <si>
    <t>3250012499</t>
  </si>
  <si>
    <t>00880001327399 202505  SEDE DI FORNITURA GAS</t>
  </si>
  <si>
    <t>14895160938</t>
  </si>
  <si>
    <t>15367</t>
  </si>
  <si>
    <t>1090303</t>
  </si>
  <si>
    <t>3250012500</t>
  </si>
  <si>
    <t>00881400527188 202505  SEDE DI FORNITURA GAS</t>
  </si>
  <si>
    <t>15461</t>
  </si>
  <si>
    <t>3250012501</t>
  </si>
  <si>
    <t>00881400527170 202505  SEDE DI FORNITURA GAS</t>
  </si>
  <si>
    <t>14895137984</t>
  </si>
  <si>
    <t>15464</t>
  </si>
  <si>
    <t>3250012502</t>
  </si>
  <si>
    <t>00881405877634 202505  SEDE DI FORNITURA GAS</t>
  </si>
  <si>
    <t>14895136103</t>
  </si>
  <si>
    <t>15364</t>
  </si>
  <si>
    <t>1552508925</t>
  </si>
  <si>
    <t>IT001E04620054 202505  SEDE DI FORNITURA EE</t>
  </si>
  <si>
    <t>B64CE6A20E</t>
  </si>
  <si>
    <t>14961131212</t>
  </si>
  <si>
    <t>16091</t>
  </si>
  <si>
    <t>2050101</t>
  </si>
  <si>
    <t>20/07/2025</t>
  </si>
  <si>
    <t>2250112145</t>
  </si>
  <si>
    <t>23/06/2025</t>
  </si>
  <si>
    <t>202505 IP</t>
  </si>
  <si>
    <t>B46776993E</t>
  </si>
  <si>
    <t>14987023223</t>
  </si>
  <si>
    <t>16388</t>
  </si>
  <si>
    <t>2</t>
  </si>
  <si>
    <t>SETTORE FINANZIARIO</t>
  </si>
  <si>
    <t>2250112146</t>
  </si>
  <si>
    <t>IT001E02433999 202403 EDIFICIO 3 SEDE DI FORNITURA EE</t>
  </si>
  <si>
    <t>14987033306</t>
  </si>
  <si>
    <t>16389</t>
  </si>
  <si>
    <t>1110203</t>
  </si>
  <si>
    <t>2250112147</t>
  </si>
  <si>
    <t>IT001E02433999 202505 EDIFICIO 3 SEDE DI FORNITURA EE</t>
  </si>
  <si>
    <t>14987039139</t>
  </si>
  <si>
    <t>16390</t>
  </si>
  <si>
    <t>2250112148</t>
  </si>
  <si>
    <t>IT001E02434000 202505 EDIFICIO 2 SEDE DI FORNITURA EE</t>
  </si>
  <si>
    <t>14997480426</t>
  </si>
  <si>
    <t>16503</t>
  </si>
  <si>
    <t>2250112149</t>
  </si>
  <si>
    <t>IT001E02434008 202505 EDIFICIO 1 SEDE DI FORNITURA EE</t>
  </si>
  <si>
    <t>14997539904</t>
  </si>
  <si>
    <t>16514</t>
  </si>
  <si>
    <t>2250112152</t>
  </si>
  <si>
    <t>IT001E04620065 202505 IT001E04620065 SEDE DI FORNITURA EE</t>
  </si>
  <si>
    <t>14997571036</t>
  </si>
  <si>
    <t>16518</t>
  </si>
  <si>
    <t>2250112156</t>
  </si>
  <si>
    <t>IT001E04620054 202505 IT001E04620054 SEDE DI FORNITURA EE</t>
  </si>
  <si>
    <t>14997768156</t>
  </si>
  <si>
    <t>16530</t>
  </si>
  <si>
    <t>2250112157</t>
  </si>
  <si>
    <t>IT001E04620055 202505 IT001E04620055 SEDE DI FORNITURA EE</t>
  </si>
  <si>
    <t>14997703661</t>
  </si>
  <si>
    <t>16534</t>
  </si>
  <si>
    <t>2250112159</t>
  </si>
  <si>
    <t>IT001E04816145 202505 IT001E04816145 SEDE DI FORNITURA EE</t>
  </si>
  <si>
    <t>16521</t>
  </si>
  <si>
    <t>2250112161</t>
  </si>
  <si>
    <t>IT001E04620064 202505 IT001E04620064 SEDE DI FORNITURA EE</t>
  </si>
  <si>
    <t>14997701847</t>
  </si>
  <si>
    <t>16526</t>
  </si>
  <si>
    <t>2250112162</t>
  </si>
  <si>
    <t>IT001E04620068 202505 IT001E04620068 SEDE DI FORNITURA EE</t>
  </si>
  <si>
    <t>14997702736</t>
  </si>
  <si>
    <t>16519</t>
  </si>
  <si>
    <t>2250112165</t>
  </si>
  <si>
    <t>IT001E04620056 202505 IT001E04620056 SEDE DI FORNITURA EE</t>
  </si>
  <si>
    <t>14997700902</t>
  </si>
  <si>
    <t>16512</t>
  </si>
  <si>
    <t>2250112166</t>
  </si>
  <si>
    <t>IT001E05076154 202505 IT001E05076154 SEDE DI FORNITURA EE</t>
  </si>
  <si>
    <t>14997662720</t>
  </si>
  <si>
    <t>16510</t>
  </si>
  <si>
    <t>2250112167</t>
  </si>
  <si>
    <t>IT001E00320357 202505 IT001E00320357 SEDE DI FORNITURA EE</t>
  </si>
  <si>
    <t>14997665136</t>
  </si>
  <si>
    <t>16522</t>
  </si>
  <si>
    <t>1080103</t>
  </si>
  <si>
    <t>2250112168</t>
  </si>
  <si>
    <t>IT001E04620030 202505 IT001E04620030 SEDE DI FORNITURA EE</t>
  </si>
  <si>
    <t>14997701560</t>
  </si>
  <si>
    <t>16533</t>
  </si>
  <si>
    <t>2250112169</t>
  </si>
  <si>
    <t>IT001E04620032 202505 IT001E04620032 SEDE DI FORNITURA EE</t>
  </si>
  <si>
    <t>14997704753</t>
  </si>
  <si>
    <t>16527</t>
  </si>
  <si>
    <t>2250112171</t>
  </si>
  <si>
    <t>IT001E04620069 202505 IT001E04620069 SEDE DI FORNITURA EE</t>
  </si>
  <si>
    <t>14997663055</t>
  </si>
  <si>
    <t>16528</t>
  </si>
  <si>
    <t>1100503</t>
  </si>
  <si>
    <t>2250112172</t>
  </si>
  <si>
    <t>IT001E01346656 202505 IT001E01346656 SEDE DI FORNITURA EE</t>
  </si>
  <si>
    <t>14997601631</t>
  </si>
  <si>
    <t>16506</t>
  </si>
  <si>
    <t>2250112173</t>
  </si>
  <si>
    <t>IT001E04620062 202505 IT001E04620062 SEDE DI FORNITURA EE</t>
  </si>
  <si>
    <t>14997602656</t>
  </si>
  <si>
    <t>16529</t>
  </si>
  <si>
    <t>2250112174</t>
  </si>
  <si>
    <t>IT001E04638615 202505 IT001E04638615 SEDE DI FORNITURA EE</t>
  </si>
  <si>
    <t>14997665237</t>
  </si>
  <si>
    <t>16523</t>
  </si>
  <si>
    <t>2250112175</t>
  </si>
  <si>
    <t>IT001E03944103 202505 IT001E03944103 SEDE DI FORNITURA EE</t>
  </si>
  <si>
    <t>14997699022</t>
  </si>
  <si>
    <t>16508</t>
  </si>
  <si>
    <t>2250112176</t>
  </si>
  <si>
    <t>IT001E04620045 202505 IT001E04620045 SEDE DI FORNITURA EE</t>
  </si>
  <si>
    <t>14997664624</t>
  </si>
  <si>
    <t>16507</t>
  </si>
  <si>
    <t>2250112178</t>
  </si>
  <si>
    <t>IT001E04620061 202505 IT001E04620061 SEDE DI FORNITURA EE</t>
  </si>
  <si>
    <t>14997704636</t>
  </si>
  <si>
    <t>16520</t>
  </si>
  <si>
    <t>2250112180</t>
  </si>
  <si>
    <t>IT001E04620044 202505 IT001E04620044 SEDE DI FORNITURA EE</t>
  </si>
  <si>
    <t>14997602106</t>
  </si>
  <si>
    <t>16504</t>
  </si>
  <si>
    <t>2250112181</t>
  </si>
  <si>
    <t>IT001E04620046 202505 IT001E04620046 SEDE DI FORNITURA EE</t>
  </si>
  <si>
    <t>14997665017</t>
  </si>
  <si>
    <t>16511</t>
  </si>
  <si>
    <t>2250112182</t>
  </si>
  <si>
    <t>IT001E00422766 202505 IT001E00422766 SEDE DI FORNITURA EE</t>
  </si>
  <si>
    <t>14997702119</t>
  </si>
  <si>
    <t>16513</t>
  </si>
  <si>
    <t>2250112184</t>
  </si>
  <si>
    <t>IT001E01350284 202505 IT001E01350284 SEDE DI FORNITURA EE</t>
  </si>
  <si>
    <t>14997734706</t>
  </si>
  <si>
    <t>16515</t>
  </si>
  <si>
    <t>2250112185</t>
  </si>
  <si>
    <t>IT001E03397728 202505  SEDE DI FORNITURA EE</t>
  </si>
  <si>
    <t>14997735742</t>
  </si>
  <si>
    <t>16524</t>
  </si>
  <si>
    <t>2250112186</t>
  </si>
  <si>
    <t>IT001E04620051 202505  SEDE DI FORNITURA EE</t>
  </si>
  <si>
    <t>14997735443</t>
  </si>
  <si>
    <t>16525</t>
  </si>
  <si>
    <t>2250112187</t>
  </si>
  <si>
    <t>IT001E12037259 202505  SEDE DI FORNITURA EE</t>
  </si>
  <si>
    <t>14997736816</t>
  </si>
  <si>
    <t>16516</t>
  </si>
  <si>
    <t>2250112189</t>
  </si>
  <si>
    <t>IT001E01347624 202505  SEDE DI FORNITURA EE</t>
  </si>
  <si>
    <t>14997704304</t>
  </si>
  <si>
    <t>16509</t>
  </si>
  <si>
    <t>2250112190</t>
  </si>
  <si>
    <t>IT001E11123694 202505  SEDE DI FORNITURA EE</t>
  </si>
  <si>
    <t>14997768933</t>
  </si>
  <si>
    <t>16517</t>
  </si>
  <si>
    <t>2250112143</t>
  </si>
  <si>
    <t>IT001E02439012 202505 ALLACCI MERCATO SEDE DI FORNITURA EE</t>
  </si>
  <si>
    <t>14997849592</t>
  </si>
  <si>
    <t>16623</t>
  </si>
  <si>
    <t>2250112150</t>
  </si>
  <si>
    <t>IT001E04620058 202505 IT001E04620058 SEDE DI FORNITURA EE</t>
  </si>
  <si>
    <t>14997572089</t>
  </si>
  <si>
    <t>16619</t>
  </si>
  <si>
    <t>2250112151</t>
  </si>
  <si>
    <t>IT001E04620035 202505 IT001E04620035 SEDE DI FORNITURA EE</t>
  </si>
  <si>
    <t>14997478488</t>
  </si>
  <si>
    <t>16617</t>
  </si>
  <si>
    <t>2250112154</t>
  </si>
  <si>
    <t>IT001E02129194 202505 IT001E02129194 SEDE DI FORNITURA EE</t>
  </si>
  <si>
    <t>14997661294</t>
  </si>
  <si>
    <t>16624</t>
  </si>
  <si>
    <t>2250112155</t>
  </si>
  <si>
    <t>IT001E04620048 202505 IT001E04620048 SEDE DI FORNITURA EE</t>
  </si>
  <si>
    <t>14997724184</t>
  </si>
  <si>
    <t>16621</t>
  </si>
  <si>
    <t>2250112160</t>
  </si>
  <si>
    <t>IT001E04620059 202505 IT001E04620059 SEDE DI FORNITURA EE</t>
  </si>
  <si>
    <t>14997600586</t>
  </si>
  <si>
    <t>16616</t>
  </si>
  <si>
    <t>2250112163</t>
  </si>
  <si>
    <t>IT001E04620034 202505 IT001E04620034 SEDE DI FORNITURA EE</t>
  </si>
  <si>
    <t>14997699667</t>
  </si>
  <si>
    <t>16614</t>
  </si>
  <si>
    <t>2250112164</t>
  </si>
  <si>
    <t>IT001E04620042 202505 IT001E04620042 SEDE DI FORNITURA EE</t>
  </si>
  <si>
    <t>14997700594</t>
  </si>
  <si>
    <t>16625</t>
  </si>
  <si>
    <t>2250112170</t>
  </si>
  <si>
    <t>IT001E04620057 202505 IT001E04620057 SEDE DI FORNITURA EE</t>
  </si>
  <si>
    <t>14997601382</t>
  </si>
  <si>
    <t>16612</t>
  </si>
  <si>
    <t>2250112177</t>
  </si>
  <si>
    <t>IT001E04620049 202505 IT001E04620049 SEDE DI FORNITURA EE</t>
  </si>
  <si>
    <t>14997665485</t>
  </si>
  <si>
    <t>16622</t>
  </si>
  <si>
    <t>2250112179</t>
  </si>
  <si>
    <t>IT001E04620063 202505 IT001E04620063 SEDE DI FORNITURA EE</t>
  </si>
  <si>
    <t>14997704867</t>
  </si>
  <si>
    <t>16613</t>
  </si>
  <si>
    <t>2250112183</t>
  </si>
  <si>
    <t>IT001E02038351 202505 IT001E02038351 SEDE DI FORNITURA EE</t>
  </si>
  <si>
    <t>14997735980</t>
  </si>
  <si>
    <t>16620</t>
  </si>
  <si>
    <t>2250112188</t>
  </si>
  <si>
    <t>IT001E12037263 202505  SEDE DI FORNITURA EE</t>
  </si>
  <si>
    <t>14997768765</t>
  </si>
  <si>
    <t>16611</t>
  </si>
  <si>
    <t>2250112153</t>
  </si>
  <si>
    <t>IT001E02129194 202403 IT001E02129194 SEDE DI FORNITURA EE</t>
  </si>
  <si>
    <t>14997599670</t>
  </si>
  <si>
    <t>16610</t>
  </si>
  <si>
    <t>2250112158</t>
  </si>
  <si>
    <t>IT001E04816145 202403 IT001E04816145 SEDE DI FORNITURA EE</t>
  </si>
  <si>
    <t>14997600383</t>
  </si>
  <si>
    <t>16615</t>
  </si>
  <si>
    <t>2250112144</t>
  </si>
  <si>
    <t>IT001E01349746 202403 IP SEDE DI FORNITURA EE</t>
  </si>
  <si>
    <t>14997877772</t>
  </si>
  <si>
    <t>16618</t>
  </si>
  <si>
    <t>17/06/2025</t>
  </si>
  <si>
    <t>FPA 68/25</t>
  </si>
  <si>
    <t>Determinazione a contrarre per il Servizio di cattura e custodia degli animali d affezione vaganti sul territorio e mantenimento degli stessi in attesa di adozione dal 01.01.2025 al 31.12.2027.</t>
  </si>
  <si>
    <t>B4A416B30C</t>
  </si>
  <si>
    <t>14888815053</t>
  </si>
  <si>
    <t>15284</t>
  </si>
  <si>
    <t>OASI PER UN AMICO DI PERAZZOLO ROBERTO &amp; C. S.R.L.</t>
  </si>
  <si>
    <t>12862920019</t>
  </si>
  <si>
    <t>1090603</t>
  </si>
  <si>
    <t>02/07/2025</t>
  </si>
  <si>
    <t>FPA 69/25</t>
  </si>
  <si>
    <t>14888822722</t>
  </si>
  <si>
    <t>15273</t>
  </si>
  <si>
    <t>579</t>
  </si>
  <si>
    <t>CODICE C.I.G. B607302BAE</t>
  </si>
  <si>
    <t>B607302BAE</t>
  </si>
  <si>
    <t>14864137119</t>
  </si>
  <si>
    <t>14981</t>
  </si>
  <si>
    <t>OFFICINA GALLUZZO DI GALLUZZO GIOVANNI</t>
  </si>
  <si>
    <t>12017140018</t>
  </si>
  <si>
    <t>GLLGNN67P08L219V</t>
  </si>
  <si>
    <t>1025149220</t>
  </si>
  <si>
    <t>25/06/2025</t>
  </si>
  <si>
    <t>30070877-010</t>
  </si>
  <si>
    <t>B424E43C3C</t>
  </si>
  <si>
    <t>14991038209</t>
  </si>
  <si>
    <t>16430</t>
  </si>
  <si>
    <t>POSTE ITALIANE S.P.A.</t>
  </si>
  <si>
    <t>01114601006</t>
  </si>
  <si>
    <t>97103880585</t>
  </si>
  <si>
    <t>9</t>
  </si>
  <si>
    <t>24/06/2025</t>
  </si>
  <si>
    <t>Determina a contrarre per affidamento del servizio di supporto alla Commissione Esaminatrice in qualita di psicologo per l accertamento delle competenze trasversali durante la prova orale del concorso pubblico per soli esami per la copertura di n. 4 posti a tempo pieno e indeterminato di Istruttore di Polizia Locale - Procedura unica con i Comuni di Caluso e Mappano.</t>
  </si>
  <si>
    <t>B6E6467A6A</t>
  </si>
  <si>
    <t>14994562072</t>
  </si>
  <si>
    <t>16535</t>
  </si>
  <si>
    <t>PSICOLOGA D'AMBROSIO DANIELA</t>
  </si>
  <si>
    <t>10938740015</t>
  </si>
  <si>
    <t>DMBDNL81S57L219P</t>
  </si>
  <si>
    <t>000973/25</t>
  </si>
  <si>
    <t>Z04392CB05</t>
  </si>
  <si>
    <t>15722</t>
  </si>
  <si>
    <t>S.A.E.T. ASCENSORI DI PIETRANTONIO &amp; C. S.N.C.</t>
  </si>
  <si>
    <t>02598760011</t>
  </si>
  <si>
    <t>17/07/2025</t>
  </si>
  <si>
    <t>000974/25</t>
  </si>
  <si>
    <t>15724</t>
  </si>
  <si>
    <t>2500007286-PA</t>
  </si>
  <si>
    <t>23/05/2025</t>
  </si>
  <si>
    <t>Bolletta Servizio Idrico relativa al periodo 30/09/2024 - 20/04/2025</t>
  </si>
  <si>
    <t>14748509700</t>
  </si>
  <si>
    <t>13447</t>
  </si>
  <si>
    <t>S.M.A.T. S.P.A.</t>
  </si>
  <si>
    <t>07937540016</t>
  </si>
  <si>
    <t>22/06/2025</t>
  </si>
  <si>
    <t>2500007289-PA</t>
  </si>
  <si>
    <t>Bolletta Servizio Idrico relativa al periodo 02/08/2024 - 20/04/2025</t>
  </si>
  <si>
    <t>14748511131</t>
  </si>
  <si>
    <t>13440</t>
  </si>
  <si>
    <t>2500008680-PA</t>
  </si>
  <si>
    <t>Bolletta Servizio Idrico relativa al periodo 01/04/2025 - 31/05/2025</t>
  </si>
  <si>
    <t>14979281736</t>
  </si>
  <si>
    <t>16232</t>
  </si>
  <si>
    <t>24/07/2025</t>
  </si>
  <si>
    <t>2500008681-PA</t>
  </si>
  <si>
    <t>14979281763</t>
  </si>
  <si>
    <t>16233</t>
  </si>
  <si>
    <t>TOTALE FATTURE: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</si>
</sst>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[$€-2]\ * #,##0.00_-;\-[$€-2]\ * #,##0.00_-;_-[$€-2]\ * &quot;-&quot;??_-"/>
  </numFmts>
  <fonts count="42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9"/>
      <color rgb="FFFF0000"/>
      <name val="Arial"/>
      <family val="2"/>
    </font>
    <font>
      <sz val="11"/>
      <color rgb="FFFF0000"/>
      <name val="Calibri"/>
      <family val="2"/>
    </font>
    <font>
      <i/>
      <sz val="9"/>
      <color rgb="FFFF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AEBD7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5" fontId="38" fillId="0" borderId="0" applyFont="0" applyFill="0" applyBorder="0" applyAlignment="0" applyProtection="0"/>
    <xf numFmtId="0" fontId="7" fillId="7" borderId="1" applyNumberFormat="0" applyAlignment="0" applyProtection="0"/>
    <xf numFmtId="164" fontId="38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9" fillId="0" borderId="0"/>
    <xf numFmtId="0" fontId="38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12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0" fontId="17" fillId="0" borderId="22" xfId="32" applyNumberFormat="1" applyFont="1" applyBorder="1" applyAlignment="1" applyProtection="1">
      <alignment horizontal="center" vertical="center"/>
    </xf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3" fontId="21" fillId="22" borderId="14" xfId="32" applyNumberFormat="1" applyFont="1" applyFill="1" applyBorder="1" applyAlignment="1" applyProtection="1">
      <alignment horizontal="center" vertical="center" wrapText="1"/>
    </xf>
    <xf numFmtId="0" fontId="32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Fill="1" applyBorder="1" applyAlignment="1" applyProtection="1">
      <alignment horizontal="lef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3" fontId="21" fillId="6" borderId="15" xfId="32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17" fillId="0" borderId="0" xfId="32" applyNumberFormat="1" applyFont="1" applyBorder="1" applyAlignment="1" applyProtection="1">
      <alignment horizontal="right" vertical="center"/>
    </xf>
    <xf numFmtId="4" fontId="1" fillId="30" borderId="21" xfId="0" applyNumberFormat="1" applyFont="1" applyFill="1" applyBorder="1" applyAlignment="1"/>
    <xf numFmtId="1" fontId="1" fillId="30" borderId="21" xfId="0" applyNumberFormat="1" applyFont="1" applyFill="1" applyBorder="1" applyAlignment="1"/>
    <xf numFmtId="1" fontId="1" fillId="30" borderId="14" xfId="0" applyNumberFormat="1" applyFont="1" applyFill="1" applyBorder="1" applyAlignment="1"/>
    <xf numFmtId="4" fontId="28" fillId="0" borderId="0" xfId="0" applyNumberFormat="1" applyFont="1" applyFill="1" applyBorder="1" applyAlignment="1" applyProtection="1">
      <alignment horizontal="right" vertical="center"/>
    </xf>
    <xf numFmtId="49" fontId="22" fillId="17" borderId="27" xfId="0" applyNumberFormat="1" applyFont="1" applyFill="1" applyBorder="1" applyAlignment="1">
      <alignment horizontal="center"/>
    </xf>
    <xf numFmtId="0" fontId="23" fillId="17" borderId="28" xfId="0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49" fontId="24" fillId="0" borderId="27" xfId="0" applyNumberFormat="1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0" xfId="32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7" fillId="0" borderId="27" xfId="32" applyNumberFormat="1" applyFont="1" applyBorder="1" applyAlignment="1" applyProtection="1">
      <alignment horizontal="center" vertical="center" wrapText="1"/>
    </xf>
    <xf numFmtId="0" fontId="17" fillId="0" borderId="28" xfId="32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20" fillId="17" borderId="31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32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29" borderId="21" xfId="0" applyFill="1" applyBorder="1" applyAlignment="1" applyProtection="1">
      <alignment horizontal="left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0" borderId="19" xfId="32" applyNumberFormat="1" applyFont="1" applyBorder="1" applyAlignment="1" applyProtection="1">
      <alignment horizontal="center" vertical="center"/>
    </xf>
    <xf numFmtId="0" fontId="17" fillId="0" borderId="32" xfId="32" applyNumberFormat="1" applyFont="1" applyBorder="1" applyAlignment="1" applyProtection="1">
      <alignment horizontal="center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  <xf numFmtId="0" fontId="20" fillId="17" borderId="22" xfId="32" applyNumberFormat="1" applyFont="1" applyFill="1" applyBorder="1" applyAlignment="1" applyProtection="1">
      <alignment horizontal="center" vertical="center"/>
    </xf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17" fillId="0" borderId="20" xfId="32" applyNumberFormat="1" applyFont="1" applyFill="1" applyBorder="1" applyAlignment="1" applyProtection="1">
      <alignment horizontal="center" vertical="center"/>
    </xf>
    <xf numFmtId="4" fontId="17" fillId="6" borderId="22" xfId="32" applyNumberFormat="1" applyFont="1" applyFill="1" applyBorder="1" applyAlignment="1" applyProtection="1">
      <alignment horizontal="center" vertical="center" wrapText="1"/>
    </xf>
    <xf numFmtId="4" fontId="17" fillId="6" borderId="20" xfId="32" applyNumberFormat="1" applyFont="1" applyFill="1" applyBorder="1" applyAlignment="1" applyProtection="1">
      <alignment horizontal="center" vertical="center" wrapText="1"/>
    </xf>
    <xf numFmtId="0" fontId="0" fillId="6" borderId="21" xfId="0" applyFill="1" applyBorder="1" applyAlignment="1">
      <alignment horizontal="center"/>
    </xf>
    <xf numFmtId="0" fontId="17" fillId="24" borderId="2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Border="1" applyAlignment="1" applyProtection="1">
      <alignment horizontal="left" vertical="center"/>
    </xf>
    <xf numFmtId="0" fontId="17" fillId="0" borderId="31" xfId="32" applyNumberFormat="1" applyFont="1" applyBorder="1" applyAlignment="1" applyProtection="1">
      <alignment horizontal="center" vertical="center"/>
    </xf>
    <xf numFmtId="0" fontId="0" fillId="0" borderId="32" xfId="0" applyBorder="1" applyAlignment="1"/>
    <xf numFmtId="0" fontId="17" fillId="0" borderId="11" xfId="32" applyNumberFormat="1" applyFont="1" applyBorder="1" applyAlignment="1" applyProtection="1">
      <alignment horizontal="center" vertical="center"/>
    </xf>
    <xf numFmtId="0" fontId="0" fillId="0" borderId="24" xfId="0" applyBorder="1" applyAlignment="1"/>
    <xf numFmtId="0" fontId="17" fillId="0" borderId="12" xfId="32" applyNumberFormat="1" applyFont="1" applyBorder="1" applyAlignment="1" applyProtection="1">
      <alignment horizontal="center" vertical="center"/>
    </xf>
    <xf numFmtId="0" fontId="0" fillId="0" borderId="23" xfId="0" applyBorder="1" applyAlignment="1"/>
    <xf numFmtId="0" fontId="39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left" vertical="center"/>
    </xf>
    <xf numFmtId="4" fontId="39" fillId="0" borderId="0" xfId="0" applyNumberFormat="1" applyFont="1" applyFill="1" applyBorder="1" applyAlignment="1" applyProtection="1">
      <alignment horizontal="right" vertical="center"/>
    </xf>
    <xf numFmtId="0" fontId="40" fillId="0" borderId="0" xfId="32" applyNumberFormat="1" applyFont="1" applyBorder="1" applyAlignment="1" applyProtection="1">
      <alignment horizontal="center" vertical="center"/>
    </xf>
    <xf numFmtId="0" fontId="41" fillId="0" borderId="0" xfId="32" applyNumberFormat="1" applyFont="1" applyBorder="1" applyAlignment="1" applyProtection="1">
      <alignment horizontal="lef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Input" xfId="29" builtinId="20" customBuiltin="1"/>
    <cellStyle name="Migliaia [0] 2" xfId="30" xr:uid="{00000000-0005-0000-0000-00001D000000}"/>
    <cellStyle name="Neutrale" xfId="31" builtinId="28" customBuiltin="1"/>
    <cellStyle name="Normale" xfId="0" builtinId="0"/>
    <cellStyle name="Normale 2" xfId="32" xr:uid="{00000000-0005-0000-0000-000020000000}"/>
    <cellStyle name="Normale 2 2" xfId="33" xr:uid="{00000000-0005-0000-0000-000021000000}"/>
    <cellStyle name="Normale 3" xfId="34" xr:uid="{00000000-0005-0000-0000-000022000000}"/>
    <cellStyle name="Normale 4" xfId="35" xr:uid="{00000000-0005-0000-0000-000023000000}"/>
    <cellStyle name="Normale 5" xfId="36" xr:uid="{00000000-0005-0000-0000-000024000000}"/>
    <cellStyle name="Normale_Foglio1" xfId="37" xr:uid="{00000000-0005-0000-0000-000025000000}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4"/>
    </row>
    <row r="2" spans="1:12" s="62" customFormat="1" ht="23.1" customHeight="1" x14ac:dyDescent="0.2">
      <c r="A2" s="215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7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 xr:uid="{00000000-0002-0000-0000-000000000000}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18" t="s">
        <v>12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20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21" t="s">
        <v>55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20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4" t="s">
        <v>13</v>
      </c>
      <c r="AB4" s="219"/>
      <c r="AC4" s="219"/>
      <c r="AD4" s="219"/>
      <c r="AE4" s="219"/>
      <c r="AF4" s="219"/>
      <c r="AG4" s="225"/>
      <c r="AH4" s="32">
        <v>30</v>
      </c>
    </row>
    <row r="5" spans="1:34" s="15" customFormat="1" ht="23.1" customHeight="1" x14ac:dyDescent="0.2">
      <c r="A5" s="221" t="s">
        <v>14</v>
      </c>
      <c r="B5" s="222"/>
      <c r="C5" s="223"/>
      <c r="D5" s="221" t="s">
        <v>15</v>
      </c>
      <c r="E5" s="222"/>
      <c r="F5" s="222"/>
      <c r="G5" s="222"/>
      <c r="H5" s="223"/>
      <c r="I5" s="221" t="s">
        <v>16</v>
      </c>
      <c r="J5" s="222"/>
      <c r="K5" s="223"/>
      <c r="L5" s="221" t="s">
        <v>1</v>
      </c>
      <c r="M5" s="222"/>
      <c r="N5" s="222"/>
      <c r="O5" s="221" t="s">
        <v>17</v>
      </c>
      <c r="P5" s="223"/>
      <c r="Q5" s="221" t="s">
        <v>18</v>
      </c>
      <c r="R5" s="222"/>
      <c r="S5" s="222"/>
      <c r="T5" s="223"/>
      <c r="U5" s="221" t="s">
        <v>19</v>
      </c>
      <c r="V5" s="222"/>
      <c r="W5" s="222"/>
      <c r="X5" s="58" t="s">
        <v>47</v>
      </c>
      <c r="Y5" s="221" t="s">
        <v>20</v>
      </c>
      <c r="Z5" s="223"/>
      <c r="AA5" s="226" t="s">
        <v>41</v>
      </c>
      <c r="AB5" s="227"/>
      <c r="AC5" s="227"/>
      <c r="AD5" s="227"/>
      <c r="AE5" s="227"/>
      <c r="AF5" s="227"/>
      <c r="AG5" s="227"/>
      <c r="AH5" s="228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  <mergeCell ref="Y5:Z5"/>
    <mergeCell ref="AA5:AH5"/>
  </mergeCells>
  <dataValidations count="1">
    <dataValidation type="list" allowBlank="1" showInputMessage="1" showErrorMessage="1" sqref="AG7" xr:uid="{00000000-0002-0000-0100-000000000000}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12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2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5" t="s">
        <v>54</v>
      </c>
      <c r="B3" s="216"/>
      <c r="C3" s="216"/>
      <c r="D3" s="216"/>
      <c r="E3" s="216"/>
      <c r="F3" s="216"/>
      <c r="G3" s="216"/>
      <c r="H3" s="216"/>
      <c r="I3" s="216"/>
      <c r="J3" s="216"/>
      <c r="K3" s="231"/>
      <c r="L3" s="231"/>
      <c r="M3" s="231"/>
      <c r="N3" s="231"/>
      <c r="O3" s="231"/>
      <c r="P3" s="231"/>
      <c r="Q3" s="231"/>
      <c r="R3" s="232"/>
    </row>
    <row r="4" spans="1:18" ht="23.1" customHeight="1" x14ac:dyDescent="0.2">
      <c r="A4" s="215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2"/>
    </row>
    <row r="5" spans="1:18" s="62" customFormat="1" ht="23.1" customHeight="1" x14ac:dyDescent="0.2">
      <c r="A5" s="229"/>
      <c r="B5" s="230"/>
      <c r="C5" s="230"/>
      <c r="D5" s="230"/>
      <c r="E5" s="230"/>
      <c r="F5" s="230"/>
      <c r="G5" s="230"/>
      <c r="H5" s="230"/>
      <c r="I5" s="230"/>
      <c r="J5" s="230"/>
      <c r="K5" s="233" t="s">
        <v>13</v>
      </c>
      <c r="L5" s="234"/>
      <c r="M5" s="234"/>
      <c r="N5" s="234"/>
      <c r="O5" s="234"/>
      <c r="P5" s="234"/>
      <c r="Q5" s="235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 xr:uid="{00000000-0002-0000-0200-000000000000}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4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26" t="s">
        <v>57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6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4"/>
      <c r="AE4" s="247"/>
      <c r="AF4" s="247"/>
      <c r="AG4" s="247"/>
      <c r="AH4" s="248"/>
      <c r="AI4" s="241"/>
    </row>
    <row r="5" spans="1:38" s="90" customFormat="1" ht="23.1" customHeight="1" x14ac:dyDescent="0.2">
      <c r="A5" s="226" t="s">
        <v>14</v>
      </c>
      <c r="B5" s="238"/>
      <c r="C5" s="239"/>
      <c r="D5" s="226" t="s">
        <v>15</v>
      </c>
      <c r="E5" s="238"/>
      <c r="F5" s="238"/>
      <c r="G5" s="238"/>
      <c r="H5" s="238"/>
      <c r="I5" s="238"/>
      <c r="J5" s="238"/>
      <c r="K5" s="239"/>
      <c r="L5" s="226" t="s">
        <v>16</v>
      </c>
      <c r="M5" s="238"/>
      <c r="N5" s="239"/>
      <c r="O5" s="226" t="s">
        <v>1</v>
      </c>
      <c r="P5" s="238"/>
      <c r="Q5" s="238"/>
      <c r="R5" s="226" t="s">
        <v>17</v>
      </c>
      <c r="S5" s="239"/>
      <c r="T5" s="226" t="s">
        <v>18</v>
      </c>
      <c r="U5" s="238"/>
      <c r="V5" s="238"/>
      <c r="W5" s="239"/>
      <c r="X5" s="226" t="s">
        <v>19</v>
      </c>
      <c r="Y5" s="238"/>
      <c r="Z5" s="238"/>
      <c r="AA5" s="103" t="s">
        <v>47</v>
      </c>
      <c r="AB5" s="226" t="s">
        <v>20</v>
      </c>
      <c r="AC5" s="239"/>
      <c r="AD5" s="226" t="s">
        <v>64</v>
      </c>
      <c r="AE5" s="240"/>
      <c r="AF5" s="240"/>
      <c r="AG5" s="240"/>
      <c r="AH5" s="240"/>
      <c r="AI5" s="241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6"/>
      <c r="AK6" s="237"/>
      <c r="AL6" s="237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1:AI1"/>
    <mergeCell ref="A3:AI3"/>
    <mergeCell ref="AD4:AI4"/>
    <mergeCell ref="A5:C5"/>
    <mergeCell ref="D5:K5"/>
    <mergeCell ref="L5:N5"/>
    <mergeCell ref="O5:Q5"/>
    <mergeCell ref="R5:S5"/>
    <mergeCell ref="AJ6:AL6"/>
    <mergeCell ref="T5:W5"/>
    <mergeCell ref="X5:Z5"/>
    <mergeCell ref="AB5:AC5"/>
    <mergeCell ref="AD5:AI5"/>
  </mergeCells>
  <dataValidations count="1">
    <dataValidation type="list" allowBlank="1" showInputMessage="1" showErrorMessage="1" sqref="AI7 I7" xr:uid="{00000000-0002-0000-0300-000000000000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12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5" t="s">
        <v>56</v>
      </c>
      <c r="B3" s="216"/>
      <c r="C3" s="216"/>
      <c r="D3" s="216"/>
      <c r="E3" s="216"/>
      <c r="F3" s="216"/>
      <c r="G3" s="216"/>
      <c r="H3" s="216"/>
      <c r="I3" s="216"/>
      <c r="J3" s="216"/>
      <c r="K3" s="231"/>
      <c r="L3" s="231"/>
      <c r="M3" s="231"/>
      <c r="N3" s="231"/>
      <c r="O3" s="232"/>
    </row>
    <row r="4" spans="1:15" ht="23.1" customHeight="1" x14ac:dyDescent="0.2">
      <c r="A4" s="215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2"/>
    </row>
    <row r="5" spans="1:15" s="62" customFormat="1" ht="23.1" customHeight="1" x14ac:dyDescent="0.2">
      <c r="A5" s="229" t="s">
        <v>63</v>
      </c>
      <c r="B5" s="230"/>
      <c r="C5" s="230"/>
      <c r="D5" s="230"/>
      <c r="E5" s="230"/>
      <c r="F5" s="230"/>
      <c r="G5" s="230"/>
      <c r="H5" s="230"/>
      <c r="I5" s="230"/>
      <c r="J5" s="230"/>
      <c r="K5" s="249" t="s">
        <v>64</v>
      </c>
      <c r="L5" s="250"/>
      <c r="M5" s="250"/>
      <c r="N5" s="250"/>
      <c r="O5" s="251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63"/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5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4"/>
    </row>
    <row r="3" spans="1:16" s="90" customFormat="1" ht="23.1" customHeight="1" x14ac:dyDescent="0.2">
      <c r="A3" s="271" t="s">
        <v>103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3"/>
    </row>
    <row r="4" spans="1:16" s="90" customFormat="1" ht="23.1" customHeight="1" x14ac:dyDescent="0.2">
      <c r="A4" s="98"/>
      <c r="B4" s="101"/>
      <c r="C4" s="176"/>
      <c r="D4" s="176"/>
      <c r="E4" s="140"/>
      <c r="F4" s="176"/>
      <c r="J4" s="175"/>
      <c r="K4" s="162"/>
      <c r="L4" s="162"/>
      <c r="M4" s="161"/>
    </row>
    <row r="5" spans="1:16" s="90" customFormat="1" ht="32.25" customHeight="1" x14ac:dyDescent="0.2">
      <c r="A5" s="266" t="s">
        <v>102</v>
      </c>
      <c r="B5" s="267"/>
      <c r="C5" s="183" t="s">
        <v>101</v>
      </c>
      <c r="D5" s="182"/>
      <c r="E5" s="181" t="str">
        <f>IF(OR(L13="SI",L15="SI"),"SI","NO")</f>
        <v>SI</v>
      </c>
      <c r="F5" s="158"/>
      <c r="G5" s="158"/>
      <c r="H5" s="158"/>
      <c r="I5" s="158"/>
      <c r="J5" s="158"/>
      <c r="K5" s="158"/>
      <c r="L5" s="158"/>
      <c r="M5" s="156"/>
      <c r="N5" s="252" t="s">
        <v>100</v>
      </c>
      <c r="O5" s="253"/>
    </row>
    <row r="6" spans="1:16" s="90" customFormat="1" ht="23.1" customHeight="1" x14ac:dyDescent="0.2">
      <c r="A6" s="98"/>
      <c r="B6" s="101"/>
      <c r="C6" s="102"/>
      <c r="D6" s="176"/>
      <c r="E6" s="180"/>
      <c r="F6" s="176"/>
      <c r="J6" s="175"/>
      <c r="K6" s="162"/>
      <c r="L6" s="162"/>
      <c r="M6" s="161"/>
    </row>
    <row r="7" spans="1:16" s="90" customFormat="1" ht="23.1" customHeight="1" x14ac:dyDescent="0.2">
      <c r="A7" s="256" t="s">
        <v>99</v>
      </c>
      <c r="B7" s="275"/>
      <c r="C7" s="160">
        <f>Debiti!G6</f>
        <v>17</v>
      </c>
      <c r="D7" s="158"/>
      <c r="E7" s="261" t="s">
        <v>112</v>
      </c>
      <c r="F7" s="262"/>
      <c r="G7" s="262"/>
      <c r="H7" s="97"/>
      <c r="I7" s="179"/>
      <c r="J7" s="178"/>
      <c r="K7" s="97"/>
      <c r="L7" s="169"/>
      <c r="M7" s="177"/>
      <c r="N7" s="252" t="s">
        <v>98</v>
      </c>
      <c r="O7" s="253"/>
      <c r="P7" s="253"/>
    </row>
    <row r="8" spans="1:16" s="90" customFormat="1" ht="23.1" customHeight="1" x14ac:dyDescent="0.2">
      <c r="A8" s="98"/>
      <c r="B8" s="101"/>
      <c r="C8" s="102"/>
      <c r="D8" s="176"/>
      <c r="E8" s="140"/>
      <c r="F8" s="102"/>
      <c r="G8" s="99"/>
      <c r="J8" s="175"/>
      <c r="K8" s="162"/>
      <c r="L8" s="162"/>
      <c r="M8" s="161"/>
    </row>
    <row r="9" spans="1:16" s="90" customFormat="1" ht="23.1" customHeight="1" x14ac:dyDescent="0.2">
      <c r="A9" s="268" t="s">
        <v>97</v>
      </c>
      <c r="B9" s="274"/>
      <c r="C9" s="170">
        <f>ElencoFatture!O6</f>
        <v>0</v>
      </c>
      <c r="D9" s="171"/>
      <c r="E9" s="268" t="s">
        <v>91</v>
      </c>
      <c r="F9" s="269" t="s">
        <v>96</v>
      </c>
      <c r="G9" s="174">
        <f>C9/100*5</f>
        <v>0</v>
      </c>
      <c r="J9" s="158"/>
      <c r="L9" s="158"/>
      <c r="M9" s="156"/>
    </row>
    <row r="10" spans="1:16" s="90" customFormat="1" ht="23.1" customHeight="1" x14ac:dyDescent="0.2">
      <c r="A10" s="268" t="s">
        <v>95</v>
      </c>
      <c r="B10" s="269"/>
      <c r="C10" s="170">
        <f>ElencoFatture!O7</f>
        <v>0</v>
      </c>
      <c r="D10" s="171"/>
      <c r="E10" s="173"/>
      <c r="F10" s="173"/>
      <c r="G10" s="172"/>
      <c r="H10" s="158"/>
      <c r="I10" s="158"/>
      <c r="J10" s="158"/>
      <c r="K10" s="158"/>
      <c r="L10" s="158"/>
      <c r="M10" s="156"/>
    </row>
    <row r="11" spans="1:16" s="90" customFormat="1" ht="23.1" customHeight="1" x14ac:dyDescent="0.2">
      <c r="A11" s="268" t="s">
        <v>94</v>
      </c>
      <c r="B11" s="270"/>
      <c r="C11" s="170">
        <f>ElencoFatture!O8</f>
        <v>0</v>
      </c>
      <c r="D11" s="171"/>
      <c r="E11" s="268" t="s">
        <v>91</v>
      </c>
      <c r="F11" s="274"/>
      <c r="G11" s="170">
        <f>C11/100*5</f>
        <v>0</v>
      </c>
      <c r="H11" s="158"/>
      <c r="I11" s="260"/>
      <c r="J11" s="260"/>
      <c r="K11" s="97"/>
      <c r="L11" s="169"/>
      <c r="M11" s="156"/>
      <c r="N11" s="252" t="s">
        <v>93</v>
      </c>
      <c r="O11" s="253"/>
      <c r="P11" s="253"/>
    </row>
    <row r="12" spans="1:16" s="90" customFormat="1" ht="23.1" customHeight="1" x14ac:dyDescent="0.2">
      <c r="A12" s="167"/>
      <c r="B12" s="166"/>
      <c r="C12" s="164"/>
      <c r="D12" s="130"/>
      <c r="E12" s="165"/>
      <c r="F12" s="164"/>
      <c r="G12" s="163"/>
      <c r="I12" s="99"/>
      <c r="J12" s="101"/>
      <c r="K12" s="162"/>
      <c r="L12" s="100"/>
      <c r="M12" s="161"/>
    </row>
    <row r="13" spans="1:16" s="90" customFormat="1" ht="23.1" customHeight="1" x14ac:dyDescent="0.2">
      <c r="A13" s="256" t="s">
        <v>92</v>
      </c>
      <c r="B13" s="257"/>
      <c r="C13" s="160">
        <f>C11</f>
        <v>0</v>
      </c>
      <c r="D13" s="168"/>
      <c r="E13" s="256" t="s">
        <v>91</v>
      </c>
      <c r="F13" s="257"/>
      <c r="G13" s="159">
        <f>C13/100*5</f>
        <v>0</v>
      </c>
      <c r="H13" s="158"/>
      <c r="I13" s="258" t="s">
        <v>90</v>
      </c>
      <c r="J13" s="259"/>
      <c r="L13" s="157" t="str">
        <f>IF(ROUND(C7,2)&lt;=ROUND(G13,2),"SI","NO")</f>
        <v>NO</v>
      </c>
      <c r="M13" s="156"/>
      <c r="N13" s="254" t="s">
        <v>89</v>
      </c>
      <c r="O13" s="255"/>
    </row>
    <row r="14" spans="1:16" s="90" customFormat="1" ht="23.1" customHeight="1" x14ac:dyDescent="0.2">
      <c r="A14" s="167"/>
      <c r="B14" s="166"/>
      <c r="C14" s="164"/>
      <c r="D14" s="130"/>
      <c r="E14" s="165"/>
      <c r="F14" s="164"/>
      <c r="G14" s="163"/>
      <c r="I14" s="99"/>
      <c r="J14" s="101"/>
      <c r="K14" s="162"/>
      <c r="L14" s="100"/>
      <c r="M14" s="161"/>
    </row>
    <row r="15" spans="1:16" s="90" customFormat="1" ht="23.1" customHeight="1" x14ac:dyDescent="0.2">
      <c r="A15" s="256" t="s">
        <v>88</v>
      </c>
      <c r="B15" s="275"/>
      <c r="C15" s="160">
        <v>0</v>
      </c>
      <c r="D15" s="97"/>
      <c r="E15" s="256" t="s">
        <v>87</v>
      </c>
      <c r="F15" s="257"/>
      <c r="G15" s="159">
        <f>IF(OR(C15=0, C15="0,00"),0,C7/C15)</f>
        <v>0</v>
      </c>
      <c r="H15" s="158"/>
      <c r="I15" s="258" t="s">
        <v>86</v>
      </c>
      <c r="J15" s="259"/>
      <c r="L15" s="157" t="str">
        <f>IF(G15&lt;=0.9,"SI","NO")</f>
        <v>SI</v>
      </c>
      <c r="M15" s="156"/>
      <c r="N15" s="254" t="s">
        <v>85</v>
      </c>
      <c r="O15" s="255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5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77" t="s">
        <v>84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</row>
    <row r="19" spans="1:13" x14ac:dyDescent="0.2">
      <c r="A19" s="278" t="s">
        <v>83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</row>
    <row r="20" spans="1:13" x14ac:dyDescent="0.2">
      <c r="A20" s="276" t="s">
        <v>82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</row>
    <row r="21" spans="1:13" x14ac:dyDescent="0.2">
      <c r="A21" s="154" t="s">
        <v>81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</row>
    <row r="22" spans="1:13" x14ac:dyDescent="0.2">
      <c r="A22" s="276" t="s">
        <v>80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</row>
    <row r="23" spans="1:13" x14ac:dyDescent="0.2">
      <c r="A23" s="276" t="s">
        <v>79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</row>
    <row r="24" spans="1:13" x14ac:dyDescent="0.2">
      <c r="A24" s="276" t="s">
        <v>78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</row>
    <row r="25" spans="1:13" x14ac:dyDescent="0.2">
      <c r="A25" s="276" t="s">
        <v>77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</row>
    <row r="26" spans="1:13" x14ac:dyDescent="0.2">
      <c r="A26" s="153" t="s">
        <v>76</v>
      </c>
      <c r="B26" s="150"/>
      <c r="C26" s="152"/>
      <c r="D26" s="152"/>
      <c r="E26" s="152"/>
      <c r="F26" s="152"/>
      <c r="G26" s="150"/>
      <c r="H26" s="150"/>
      <c r="I26" s="150"/>
      <c r="J26" s="150"/>
      <c r="K26" s="151"/>
      <c r="L26" s="151"/>
      <c r="M26" s="150"/>
    </row>
    <row r="27" spans="1:13" x14ac:dyDescent="0.2">
      <c r="A27" s="149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51"/>
  <sheetViews>
    <sheetView showGridLines="0" tabSelected="1" topLeftCell="B1" zoomScaleNormal="100" workbookViewId="0">
      <selection activeCell="I16" sqref="I16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2" width="14.85546875" style="107" customWidth="1"/>
    <col min="13" max="13" width="5.7109375" style="107" bestFit="1" customWidth="1"/>
    <col min="14" max="14" width="8.28515625" style="107" bestFit="1" customWidth="1"/>
    <col min="15" max="15" width="10.7109375" style="119" bestFit="1" customWidth="1"/>
    <col min="16" max="16" width="25.5703125" style="120" customWidth="1"/>
    <col min="17" max="17" width="16.7109375" style="119" customWidth="1"/>
    <col min="18" max="18" width="19.28515625" style="119" customWidth="1"/>
    <col min="19" max="19" width="7" style="107" hidden="1" customWidth="1"/>
    <col min="20" max="20" width="22.28515625" style="120" hidden="1" customWidth="1"/>
    <col min="21" max="24" width="0" style="107" hidden="1" customWidth="1"/>
    <col min="25" max="25" width="5.7109375" style="107" hidden="1" customWidth="1"/>
    <col min="26" max="26" width="8.28515625" style="107" hidden="1" customWidth="1"/>
    <col min="27" max="27" width="3.28515625" style="107" hidden="1" customWidth="1"/>
    <col min="28" max="28" width="13.7109375" style="107" customWidth="1"/>
    <col min="29" max="29" width="14" style="119" customWidth="1"/>
    <col min="30" max="30" width="3" style="107" hidden="1" customWidth="1"/>
    <col min="31" max="31" width="9.140625" style="150" customWidth="1"/>
    <col min="32" max="16384" width="9.140625" style="107"/>
  </cols>
  <sheetData>
    <row r="1" spans="1:31" s="90" customFormat="1" ht="23.1" customHeight="1" x14ac:dyDescent="0.2">
      <c r="A1" s="242" t="s">
        <v>118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E1" s="201"/>
    </row>
    <row r="2" spans="1:31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92"/>
      <c r="O2" s="21"/>
      <c r="P2" s="93"/>
      <c r="Q2" s="21"/>
      <c r="R2" s="21"/>
      <c r="S2" s="92"/>
      <c r="T2" s="93"/>
      <c r="U2" s="92"/>
      <c r="V2" s="92"/>
      <c r="W2" s="92"/>
      <c r="X2" s="92"/>
      <c r="Y2" s="92"/>
      <c r="Z2" s="92"/>
      <c r="AA2" s="92"/>
      <c r="AB2" s="92"/>
      <c r="AC2" s="21"/>
      <c r="AE2" s="202"/>
    </row>
    <row r="3" spans="1:31" s="90" customFormat="1" ht="23.1" customHeight="1" x14ac:dyDescent="0.2">
      <c r="A3" s="271" t="s">
        <v>72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2"/>
      <c r="AE3" s="201"/>
    </row>
    <row r="4" spans="1:31" s="90" customFormat="1" ht="23.1" customHeight="1" x14ac:dyDescent="0.2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38"/>
      <c r="AE4" s="201"/>
    </row>
    <row r="5" spans="1:31" s="90" customFormat="1" ht="23.1" customHeight="1" x14ac:dyDescent="0.2">
      <c r="A5" s="266" t="s">
        <v>73</v>
      </c>
      <c r="B5" s="279"/>
      <c r="C5" s="279"/>
      <c r="D5" s="279"/>
      <c r="E5" s="279"/>
      <c r="F5" s="280"/>
      <c r="G5" s="208">
        <f>(G144)</f>
        <v>63608.95999999997</v>
      </c>
      <c r="H5" s="137"/>
      <c r="I5" s="137"/>
      <c r="J5" s="137"/>
      <c r="K5" s="137"/>
      <c r="L5" s="137"/>
      <c r="M5" s="137"/>
      <c r="N5" s="137"/>
      <c r="O5" s="13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38"/>
      <c r="AE5" s="201"/>
    </row>
    <row r="6" spans="1:31" s="90" customFormat="1" ht="23.1" customHeight="1" x14ac:dyDescent="0.2">
      <c r="A6" s="266" t="s">
        <v>74</v>
      </c>
      <c r="B6" s="279"/>
      <c r="C6" s="279"/>
      <c r="D6" s="279"/>
      <c r="E6" s="279"/>
      <c r="F6" s="279"/>
      <c r="G6" s="210">
        <f>(AD144)</f>
        <v>17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38"/>
      <c r="AE6" s="201"/>
    </row>
    <row r="7" spans="1:31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99"/>
      <c r="O7" s="100"/>
      <c r="P7" s="101"/>
      <c r="Q7" s="100"/>
      <c r="R7" s="100"/>
      <c r="S7" s="99"/>
      <c r="T7" s="101"/>
      <c r="U7" s="99"/>
      <c r="V7" s="99"/>
      <c r="W7" s="99"/>
      <c r="X7" s="99"/>
      <c r="Y7" s="99"/>
      <c r="Z7" s="99"/>
      <c r="AA7" s="99"/>
      <c r="AB7" s="99"/>
      <c r="AC7" s="146"/>
      <c r="AE7" s="201"/>
    </row>
    <row r="8" spans="1:31" s="90" customFormat="1" ht="23.1" customHeight="1" x14ac:dyDescent="0.2">
      <c r="A8" s="226" t="s">
        <v>14</v>
      </c>
      <c r="B8" s="238"/>
      <c r="C8" s="239"/>
      <c r="D8" s="226" t="s">
        <v>15</v>
      </c>
      <c r="E8" s="238"/>
      <c r="F8" s="238"/>
      <c r="G8" s="238"/>
      <c r="H8" s="238"/>
      <c r="I8" s="238"/>
      <c r="J8" s="238"/>
      <c r="K8" s="238"/>
      <c r="L8" s="239"/>
      <c r="M8" s="226" t="s">
        <v>16</v>
      </c>
      <c r="N8" s="238"/>
      <c r="O8" s="239"/>
      <c r="P8" s="226" t="s">
        <v>1</v>
      </c>
      <c r="Q8" s="238"/>
      <c r="R8" s="238"/>
      <c r="S8" s="226" t="s">
        <v>17</v>
      </c>
      <c r="T8" s="239"/>
      <c r="U8" s="226" t="s">
        <v>18</v>
      </c>
      <c r="V8" s="238"/>
      <c r="W8" s="238"/>
      <c r="X8" s="239"/>
      <c r="Y8" s="226" t="s">
        <v>19</v>
      </c>
      <c r="Z8" s="238"/>
      <c r="AA8" s="238"/>
      <c r="AB8" s="103" t="s">
        <v>47</v>
      </c>
      <c r="AC8" s="103" t="s">
        <v>71</v>
      </c>
      <c r="AE8" s="201"/>
    </row>
    <row r="9" spans="1:31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113</v>
      </c>
      <c r="M9" s="104" t="s">
        <v>21</v>
      </c>
      <c r="N9" s="104" t="s">
        <v>24</v>
      </c>
      <c r="O9" s="144" t="s">
        <v>25</v>
      </c>
      <c r="P9" s="104" t="s">
        <v>30</v>
      </c>
      <c r="Q9" s="105" t="s">
        <v>31</v>
      </c>
      <c r="R9" s="105" t="s">
        <v>32</v>
      </c>
      <c r="S9" s="104" t="s">
        <v>33</v>
      </c>
      <c r="T9" s="104" t="s">
        <v>26</v>
      </c>
      <c r="U9" s="104" t="s">
        <v>33</v>
      </c>
      <c r="V9" s="104" t="s">
        <v>34</v>
      </c>
      <c r="W9" s="104" t="s">
        <v>35</v>
      </c>
      <c r="X9" s="104" t="s">
        <v>36</v>
      </c>
      <c r="Y9" s="104" t="s">
        <v>21</v>
      </c>
      <c r="Z9" s="104" t="s">
        <v>24</v>
      </c>
      <c r="AA9" s="104" t="s">
        <v>37</v>
      </c>
      <c r="AB9" s="104" t="s">
        <v>25</v>
      </c>
      <c r="AC9" s="145" t="s">
        <v>70</v>
      </c>
    </row>
    <row r="10" spans="1:31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8"/>
      <c r="O10" s="109"/>
      <c r="P10" s="111"/>
      <c r="Q10" s="109"/>
      <c r="R10" s="109"/>
      <c r="S10" s="108"/>
      <c r="T10" s="111"/>
      <c r="U10" s="108"/>
      <c r="V10" s="108"/>
      <c r="W10" s="108"/>
      <c r="X10" s="108"/>
      <c r="Y10" s="113"/>
      <c r="Z10" s="113"/>
      <c r="AA10" s="113"/>
      <c r="AB10" s="114"/>
      <c r="AC10" s="109"/>
    </row>
    <row r="11" spans="1:31" s="310" customFormat="1" x14ac:dyDescent="0.2">
      <c r="A11" s="307">
        <v>2025</v>
      </c>
      <c r="B11" s="307">
        <v>1038</v>
      </c>
      <c r="C11" s="307" t="s">
        <v>177</v>
      </c>
      <c r="D11" s="308" t="s">
        <v>606</v>
      </c>
      <c r="E11" s="308" t="s">
        <v>607</v>
      </c>
      <c r="F11" s="308" t="s">
        <v>608</v>
      </c>
      <c r="G11" s="309">
        <v>-1.29</v>
      </c>
      <c r="H11" s="309">
        <v>-0.12</v>
      </c>
      <c r="I11" s="307" t="s">
        <v>122</v>
      </c>
      <c r="J11" s="309">
        <f t="shared" ref="J11:J42" si="0">IF(I11="SI",G11-H11,G11)</f>
        <v>-1.17</v>
      </c>
      <c r="K11" s="307" t="s">
        <v>132</v>
      </c>
      <c r="L11" s="307" t="s">
        <v>609</v>
      </c>
      <c r="M11" s="307" t="s">
        <v>125</v>
      </c>
      <c r="N11" s="307" t="s">
        <v>610</v>
      </c>
      <c r="O11" s="307" t="s">
        <v>607</v>
      </c>
      <c r="P11" s="308" t="s">
        <v>611</v>
      </c>
      <c r="Q11" s="307" t="s">
        <v>612</v>
      </c>
      <c r="R11" s="307" t="s">
        <v>612</v>
      </c>
      <c r="S11" s="307" t="s">
        <v>367</v>
      </c>
      <c r="T11" s="307" t="s">
        <v>368</v>
      </c>
      <c r="U11" s="310" t="s">
        <v>132</v>
      </c>
      <c r="V11" s="310">
        <v>0</v>
      </c>
      <c r="W11" s="310">
        <v>0</v>
      </c>
      <c r="X11" s="310">
        <v>0</v>
      </c>
      <c r="Y11" s="310">
        <v>0</v>
      </c>
      <c r="Z11" s="310">
        <v>0</v>
      </c>
      <c r="AA11" s="310">
        <v>0</v>
      </c>
      <c r="AB11" s="307" t="s">
        <v>132</v>
      </c>
      <c r="AC11" s="307" t="s">
        <v>613</v>
      </c>
      <c r="AD11" s="310">
        <v>1</v>
      </c>
      <c r="AE11" s="311"/>
    </row>
    <row r="12" spans="1:31" s="310" customFormat="1" x14ac:dyDescent="0.2">
      <c r="A12" s="307">
        <v>2025</v>
      </c>
      <c r="B12" s="307">
        <v>1041</v>
      </c>
      <c r="C12" s="307" t="s">
        <v>177</v>
      </c>
      <c r="D12" s="308" t="s">
        <v>614</v>
      </c>
      <c r="E12" s="308" t="s">
        <v>607</v>
      </c>
      <c r="F12" s="308" t="s">
        <v>615</v>
      </c>
      <c r="G12" s="309">
        <v>-169.93</v>
      </c>
      <c r="H12" s="309">
        <v>-15.45</v>
      </c>
      <c r="I12" s="307" t="s">
        <v>122</v>
      </c>
      <c r="J12" s="309">
        <f t="shared" si="0"/>
        <v>-154.48000000000002</v>
      </c>
      <c r="K12" s="307" t="s">
        <v>132</v>
      </c>
      <c r="L12" s="307" t="s">
        <v>616</v>
      </c>
      <c r="M12" s="307" t="s">
        <v>125</v>
      </c>
      <c r="N12" s="307" t="s">
        <v>617</v>
      </c>
      <c r="O12" s="307" t="s">
        <v>607</v>
      </c>
      <c r="P12" s="308" t="s">
        <v>611</v>
      </c>
      <c r="Q12" s="307" t="s">
        <v>612</v>
      </c>
      <c r="R12" s="307" t="s">
        <v>612</v>
      </c>
      <c r="S12" s="307" t="s">
        <v>367</v>
      </c>
      <c r="T12" s="307" t="s">
        <v>368</v>
      </c>
      <c r="U12" s="310" t="s">
        <v>132</v>
      </c>
      <c r="V12" s="310">
        <v>0</v>
      </c>
      <c r="W12" s="310">
        <v>0</v>
      </c>
      <c r="X12" s="310">
        <v>0</v>
      </c>
      <c r="Y12" s="310">
        <v>0</v>
      </c>
      <c r="Z12" s="310">
        <v>0</v>
      </c>
      <c r="AA12" s="310">
        <v>0</v>
      </c>
      <c r="AB12" s="307" t="s">
        <v>132</v>
      </c>
      <c r="AC12" s="307" t="s">
        <v>613</v>
      </c>
      <c r="AD12" s="310">
        <v>0</v>
      </c>
      <c r="AE12" s="311"/>
    </row>
    <row r="13" spans="1:31" s="310" customFormat="1" x14ac:dyDescent="0.2">
      <c r="A13" s="307">
        <v>2025</v>
      </c>
      <c r="B13" s="307">
        <v>1053</v>
      </c>
      <c r="C13" s="307" t="s">
        <v>175</v>
      </c>
      <c r="D13" s="308" t="s">
        <v>176</v>
      </c>
      <c r="E13" s="308" t="s">
        <v>177</v>
      </c>
      <c r="F13" s="308" t="s">
        <v>178</v>
      </c>
      <c r="G13" s="309">
        <v>-15.38</v>
      </c>
      <c r="H13" s="309">
        <v>-2.77</v>
      </c>
      <c r="I13" s="307" t="s">
        <v>122</v>
      </c>
      <c r="J13" s="309">
        <f t="shared" si="0"/>
        <v>-12.610000000000001</v>
      </c>
      <c r="K13" s="307" t="s">
        <v>179</v>
      </c>
      <c r="L13" s="307" t="s">
        <v>180</v>
      </c>
      <c r="M13" s="307" t="s">
        <v>125</v>
      </c>
      <c r="N13" s="307" t="s">
        <v>181</v>
      </c>
      <c r="O13" s="307" t="s">
        <v>175</v>
      </c>
      <c r="P13" s="308" t="s">
        <v>182</v>
      </c>
      <c r="Q13" s="307" t="s">
        <v>183</v>
      </c>
      <c r="R13" s="307" t="s">
        <v>183</v>
      </c>
      <c r="S13" s="307" t="s">
        <v>184</v>
      </c>
      <c r="T13" s="307" t="s">
        <v>185</v>
      </c>
      <c r="U13" s="310" t="s">
        <v>186</v>
      </c>
      <c r="V13" s="310">
        <v>2010</v>
      </c>
      <c r="W13" s="310">
        <v>1280</v>
      </c>
      <c r="X13" s="310">
        <v>1</v>
      </c>
      <c r="Y13" s="310">
        <v>2025</v>
      </c>
      <c r="Z13" s="310">
        <v>1739</v>
      </c>
      <c r="AA13" s="310">
        <v>0</v>
      </c>
      <c r="AB13" s="307" t="s">
        <v>132</v>
      </c>
      <c r="AC13" s="307" t="s">
        <v>187</v>
      </c>
      <c r="AD13" s="310">
        <v>1</v>
      </c>
      <c r="AE13" s="311"/>
    </row>
    <row r="14" spans="1:31" x14ac:dyDescent="0.2">
      <c r="A14" s="205">
        <v>2025</v>
      </c>
      <c r="B14" s="205">
        <v>1088</v>
      </c>
      <c r="C14" s="205" t="s">
        <v>139</v>
      </c>
      <c r="D14" s="206" t="s">
        <v>147</v>
      </c>
      <c r="E14" s="206" t="s">
        <v>148</v>
      </c>
      <c r="F14" s="206" t="s">
        <v>149</v>
      </c>
      <c r="G14" s="211">
        <v>157.41999999999999</v>
      </c>
      <c r="H14" s="211">
        <v>28.39</v>
      </c>
      <c r="I14" s="205" t="s">
        <v>122</v>
      </c>
      <c r="J14" s="211">
        <f t="shared" si="0"/>
        <v>129.02999999999997</v>
      </c>
      <c r="K14" s="205" t="s">
        <v>150</v>
      </c>
      <c r="L14" s="205" t="s">
        <v>151</v>
      </c>
      <c r="M14" s="205" t="s">
        <v>125</v>
      </c>
      <c r="N14" s="205" t="s">
        <v>152</v>
      </c>
      <c r="O14" s="205" t="s">
        <v>153</v>
      </c>
      <c r="P14" s="206" t="s">
        <v>154</v>
      </c>
      <c r="Q14" s="205" t="s">
        <v>155</v>
      </c>
      <c r="R14" s="205" t="s">
        <v>155</v>
      </c>
      <c r="S14" s="205" t="s">
        <v>142</v>
      </c>
      <c r="T14" s="205" t="s">
        <v>143</v>
      </c>
      <c r="U14" s="107" t="s">
        <v>156</v>
      </c>
      <c r="V14" s="107">
        <v>460</v>
      </c>
      <c r="W14" s="107">
        <v>550</v>
      </c>
      <c r="X14" s="107">
        <v>99</v>
      </c>
      <c r="Y14" s="107">
        <v>2025</v>
      </c>
      <c r="Z14" s="107">
        <v>639</v>
      </c>
      <c r="AA14" s="107">
        <v>0</v>
      </c>
      <c r="AB14" s="205" t="s">
        <v>119</v>
      </c>
      <c r="AC14" s="205" t="s">
        <v>157</v>
      </c>
      <c r="AD14" s="107">
        <v>1</v>
      </c>
    </row>
    <row r="15" spans="1:31" x14ac:dyDescent="0.2">
      <c r="A15" s="205">
        <v>2025</v>
      </c>
      <c r="B15" s="205">
        <v>1084</v>
      </c>
      <c r="C15" s="205" t="s">
        <v>158</v>
      </c>
      <c r="D15" s="206" t="s">
        <v>159</v>
      </c>
      <c r="E15" s="206" t="s">
        <v>148</v>
      </c>
      <c r="F15" s="206" t="s">
        <v>160</v>
      </c>
      <c r="G15" s="211">
        <v>924.83</v>
      </c>
      <c r="H15" s="211">
        <v>166.77</v>
      </c>
      <c r="I15" s="205" t="s">
        <v>122</v>
      </c>
      <c r="J15" s="211">
        <f t="shared" si="0"/>
        <v>758.06000000000006</v>
      </c>
      <c r="K15" s="205" t="s">
        <v>161</v>
      </c>
      <c r="L15" s="205" t="s">
        <v>162</v>
      </c>
      <c r="M15" s="205" t="s">
        <v>125</v>
      </c>
      <c r="N15" s="205" t="s">
        <v>163</v>
      </c>
      <c r="O15" s="205" t="s">
        <v>136</v>
      </c>
      <c r="P15" s="206" t="s">
        <v>164</v>
      </c>
      <c r="Q15" s="205" t="s">
        <v>165</v>
      </c>
      <c r="R15" s="205" t="s">
        <v>166</v>
      </c>
      <c r="S15" s="205" t="s">
        <v>142</v>
      </c>
      <c r="T15" s="205" t="s">
        <v>143</v>
      </c>
      <c r="U15" s="107" t="s">
        <v>156</v>
      </c>
      <c r="V15" s="107">
        <v>460</v>
      </c>
      <c r="W15" s="107">
        <v>550</v>
      </c>
      <c r="X15" s="107">
        <v>99</v>
      </c>
      <c r="Y15" s="107">
        <v>2025</v>
      </c>
      <c r="Z15" s="107">
        <v>339</v>
      </c>
      <c r="AA15" s="107">
        <v>0</v>
      </c>
      <c r="AB15" s="205" t="s">
        <v>119</v>
      </c>
      <c r="AC15" s="205" t="s">
        <v>167</v>
      </c>
      <c r="AD15" s="107">
        <v>1</v>
      </c>
    </row>
    <row r="16" spans="1:31" x14ac:dyDescent="0.2">
      <c r="A16" s="205">
        <v>2025</v>
      </c>
      <c r="B16" s="205">
        <v>1127</v>
      </c>
      <c r="C16" s="205" t="s">
        <v>188</v>
      </c>
      <c r="D16" s="206" t="s">
        <v>189</v>
      </c>
      <c r="E16" s="206" t="s">
        <v>136</v>
      </c>
      <c r="F16" s="206"/>
      <c r="G16" s="211">
        <v>20.309999999999999</v>
      </c>
      <c r="H16" s="211">
        <v>4.47</v>
      </c>
      <c r="I16" s="205" t="s">
        <v>190</v>
      </c>
      <c r="J16" s="211">
        <f t="shared" si="0"/>
        <v>20.309999999999999</v>
      </c>
      <c r="K16" s="205" t="s">
        <v>191</v>
      </c>
      <c r="L16" s="205" t="s">
        <v>192</v>
      </c>
      <c r="M16" s="205" t="s">
        <v>125</v>
      </c>
      <c r="N16" s="205" t="s">
        <v>193</v>
      </c>
      <c r="O16" s="205" t="s">
        <v>158</v>
      </c>
      <c r="P16" s="206" t="s">
        <v>194</v>
      </c>
      <c r="Q16" s="205" t="s">
        <v>195</v>
      </c>
      <c r="R16" s="205" t="s">
        <v>195</v>
      </c>
      <c r="S16" s="205" t="s">
        <v>142</v>
      </c>
      <c r="T16" s="205" t="s">
        <v>143</v>
      </c>
      <c r="U16" s="107" t="s">
        <v>196</v>
      </c>
      <c r="V16" s="107">
        <v>1460</v>
      </c>
      <c r="W16" s="107">
        <v>860</v>
      </c>
      <c r="X16" s="107">
        <v>8</v>
      </c>
      <c r="Y16" s="107">
        <v>2025</v>
      </c>
      <c r="Z16" s="107">
        <v>1012</v>
      </c>
      <c r="AA16" s="107">
        <v>0</v>
      </c>
      <c r="AB16" s="205" t="s">
        <v>119</v>
      </c>
      <c r="AC16" s="205" t="s">
        <v>197</v>
      </c>
      <c r="AD16" s="107">
        <v>1</v>
      </c>
    </row>
    <row r="17" spans="1:30" x14ac:dyDescent="0.2">
      <c r="A17" s="205">
        <v>2025</v>
      </c>
      <c r="B17" s="205">
        <v>1128</v>
      </c>
      <c r="C17" s="205" t="s">
        <v>188</v>
      </c>
      <c r="D17" s="206" t="s">
        <v>198</v>
      </c>
      <c r="E17" s="206" t="s">
        <v>136</v>
      </c>
      <c r="F17" s="206"/>
      <c r="G17" s="211">
        <v>15.34</v>
      </c>
      <c r="H17" s="211">
        <v>3.37</v>
      </c>
      <c r="I17" s="205" t="s">
        <v>190</v>
      </c>
      <c r="J17" s="211">
        <f t="shared" si="0"/>
        <v>15.34</v>
      </c>
      <c r="K17" s="205" t="s">
        <v>191</v>
      </c>
      <c r="L17" s="205" t="s">
        <v>199</v>
      </c>
      <c r="M17" s="205" t="s">
        <v>125</v>
      </c>
      <c r="N17" s="205" t="s">
        <v>200</v>
      </c>
      <c r="O17" s="205" t="s">
        <v>158</v>
      </c>
      <c r="P17" s="206" t="s">
        <v>194</v>
      </c>
      <c r="Q17" s="205" t="s">
        <v>195</v>
      </c>
      <c r="R17" s="205" t="s">
        <v>195</v>
      </c>
      <c r="S17" s="205" t="s">
        <v>142</v>
      </c>
      <c r="T17" s="205" t="s">
        <v>143</v>
      </c>
      <c r="U17" s="107" t="s">
        <v>201</v>
      </c>
      <c r="V17" s="107">
        <v>2340</v>
      </c>
      <c r="W17" s="107">
        <v>1225</v>
      </c>
      <c r="X17" s="107">
        <v>7</v>
      </c>
      <c r="Y17" s="107">
        <v>2025</v>
      </c>
      <c r="Z17" s="107">
        <v>1011</v>
      </c>
      <c r="AA17" s="107">
        <v>0</v>
      </c>
      <c r="AB17" s="205" t="s">
        <v>119</v>
      </c>
      <c r="AC17" s="205" t="s">
        <v>197</v>
      </c>
      <c r="AD17" s="107">
        <v>0</v>
      </c>
    </row>
    <row r="18" spans="1:30" x14ac:dyDescent="0.2">
      <c r="A18" s="205">
        <v>2025</v>
      </c>
      <c r="B18" s="205">
        <v>1129</v>
      </c>
      <c r="C18" s="205" t="s">
        <v>188</v>
      </c>
      <c r="D18" s="206" t="s">
        <v>202</v>
      </c>
      <c r="E18" s="206" t="s">
        <v>136</v>
      </c>
      <c r="F18" s="206"/>
      <c r="G18" s="211">
        <v>30.46</v>
      </c>
      <c r="H18" s="211">
        <v>6.7</v>
      </c>
      <c r="I18" s="205" t="s">
        <v>190</v>
      </c>
      <c r="J18" s="211">
        <f t="shared" si="0"/>
        <v>30.46</v>
      </c>
      <c r="K18" s="205" t="s">
        <v>191</v>
      </c>
      <c r="L18" s="205" t="s">
        <v>203</v>
      </c>
      <c r="M18" s="205" t="s">
        <v>125</v>
      </c>
      <c r="N18" s="205" t="s">
        <v>204</v>
      </c>
      <c r="O18" s="205" t="s">
        <v>158</v>
      </c>
      <c r="P18" s="206" t="s">
        <v>194</v>
      </c>
      <c r="Q18" s="205" t="s">
        <v>195</v>
      </c>
      <c r="R18" s="205" t="s">
        <v>195</v>
      </c>
      <c r="S18" s="205" t="s">
        <v>142</v>
      </c>
      <c r="T18" s="205" t="s">
        <v>143</v>
      </c>
      <c r="U18" s="107" t="s">
        <v>205</v>
      </c>
      <c r="V18" s="107">
        <v>1570</v>
      </c>
      <c r="W18" s="107">
        <v>950</v>
      </c>
      <c r="X18" s="107">
        <v>7</v>
      </c>
      <c r="Y18" s="107">
        <v>2025</v>
      </c>
      <c r="Z18" s="107">
        <v>1013</v>
      </c>
      <c r="AA18" s="107">
        <v>0</v>
      </c>
      <c r="AB18" s="205" t="s">
        <v>119</v>
      </c>
      <c r="AC18" s="205" t="s">
        <v>197</v>
      </c>
      <c r="AD18" s="107">
        <v>0</v>
      </c>
    </row>
    <row r="19" spans="1:30" x14ac:dyDescent="0.2">
      <c r="A19" s="205">
        <v>2025</v>
      </c>
      <c r="B19" s="205">
        <v>1131</v>
      </c>
      <c r="C19" s="205" t="s">
        <v>188</v>
      </c>
      <c r="D19" s="206" t="s">
        <v>209</v>
      </c>
      <c r="E19" s="206" t="s">
        <v>136</v>
      </c>
      <c r="F19" s="206"/>
      <c r="G19" s="211">
        <v>8.26</v>
      </c>
      <c r="H19" s="211">
        <v>1.82</v>
      </c>
      <c r="I19" s="205" t="s">
        <v>190</v>
      </c>
      <c r="J19" s="211">
        <f t="shared" si="0"/>
        <v>8.26</v>
      </c>
      <c r="K19" s="205" t="s">
        <v>191</v>
      </c>
      <c r="L19" s="205" t="s">
        <v>210</v>
      </c>
      <c r="M19" s="205" t="s">
        <v>125</v>
      </c>
      <c r="N19" s="205" t="s">
        <v>211</v>
      </c>
      <c r="O19" s="205" t="s">
        <v>158</v>
      </c>
      <c r="P19" s="206" t="s">
        <v>194</v>
      </c>
      <c r="Q19" s="205" t="s">
        <v>195</v>
      </c>
      <c r="R19" s="205" t="s">
        <v>195</v>
      </c>
      <c r="S19" s="205" t="s">
        <v>142</v>
      </c>
      <c r="T19" s="205" t="s">
        <v>143</v>
      </c>
      <c r="U19" s="107" t="s">
        <v>212</v>
      </c>
      <c r="V19" s="107">
        <v>2330</v>
      </c>
      <c r="W19" s="107">
        <v>1235</v>
      </c>
      <c r="X19" s="107">
        <v>99</v>
      </c>
      <c r="Y19" s="107">
        <v>2025</v>
      </c>
      <c r="Z19" s="107">
        <v>1024</v>
      </c>
      <c r="AA19" s="107">
        <v>0</v>
      </c>
      <c r="AB19" s="205" t="s">
        <v>119</v>
      </c>
      <c r="AC19" s="205" t="s">
        <v>197</v>
      </c>
      <c r="AD19" s="107">
        <v>0</v>
      </c>
    </row>
    <row r="20" spans="1:30" x14ac:dyDescent="0.2">
      <c r="A20" s="205">
        <v>2025</v>
      </c>
      <c r="B20" s="205">
        <v>1135</v>
      </c>
      <c r="C20" s="205" t="s">
        <v>188</v>
      </c>
      <c r="D20" s="206" t="s">
        <v>223</v>
      </c>
      <c r="E20" s="206" t="s">
        <v>136</v>
      </c>
      <c r="F20" s="206"/>
      <c r="G20" s="211">
        <v>687.29</v>
      </c>
      <c r="H20" s="211">
        <v>123.94</v>
      </c>
      <c r="I20" s="205" t="s">
        <v>122</v>
      </c>
      <c r="J20" s="211">
        <f t="shared" si="0"/>
        <v>563.34999999999991</v>
      </c>
      <c r="K20" s="205" t="s">
        <v>191</v>
      </c>
      <c r="L20" s="205" t="s">
        <v>132</v>
      </c>
      <c r="M20" s="205" t="s">
        <v>125</v>
      </c>
      <c r="N20" s="205" t="s">
        <v>224</v>
      </c>
      <c r="O20" s="205" t="s">
        <v>158</v>
      </c>
      <c r="P20" s="206" t="s">
        <v>194</v>
      </c>
      <c r="Q20" s="205" t="s">
        <v>195</v>
      </c>
      <c r="R20" s="205" t="s">
        <v>195</v>
      </c>
      <c r="S20" s="205" t="s">
        <v>142</v>
      </c>
      <c r="T20" s="205" t="s">
        <v>143</v>
      </c>
      <c r="U20" s="107" t="s">
        <v>225</v>
      </c>
      <c r="V20" s="107">
        <v>1680</v>
      </c>
      <c r="W20" s="107">
        <v>1010</v>
      </c>
      <c r="X20" s="107">
        <v>7</v>
      </c>
      <c r="Y20" s="107">
        <v>2025</v>
      </c>
      <c r="Z20" s="107">
        <v>1015</v>
      </c>
      <c r="AA20" s="107">
        <v>0</v>
      </c>
      <c r="AB20" s="205" t="s">
        <v>119</v>
      </c>
      <c r="AC20" s="205" t="s">
        <v>197</v>
      </c>
      <c r="AD20" s="107">
        <v>0</v>
      </c>
    </row>
    <row r="21" spans="1:30" x14ac:dyDescent="0.2">
      <c r="A21" s="205">
        <v>2025</v>
      </c>
      <c r="B21" s="205">
        <v>1135</v>
      </c>
      <c r="C21" s="205" t="s">
        <v>188</v>
      </c>
      <c r="D21" s="206" t="s">
        <v>223</v>
      </c>
      <c r="E21" s="206" t="s">
        <v>136</v>
      </c>
      <c r="F21" s="206"/>
      <c r="G21" s="211">
        <v>207.14</v>
      </c>
      <c r="H21" s="211">
        <v>37.35</v>
      </c>
      <c r="I21" s="205" t="s">
        <v>122</v>
      </c>
      <c r="J21" s="211">
        <f t="shared" si="0"/>
        <v>169.79</v>
      </c>
      <c r="K21" s="205" t="s">
        <v>191</v>
      </c>
      <c r="L21" s="205" t="s">
        <v>132</v>
      </c>
      <c r="M21" s="205" t="s">
        <v>125</v>
      </c>
      <c r="N21" s="205" t="s">
        <v>224</v>
      </c>
      <c r="O21" s="205" t="s">
        <v>158</v>
      </c>
      <c r="P21" s="206" t="s">
        <v>194</v>
      </c>
      <c r="Q21" s="205" t="s">
        <v>195</v>
      </c>
      <c r="R21" s="205" t="s">
        <v>195</v>
      </c>
      <c r="S21" s="205" t="s">
        <v>142</v>
      </c>
      <c r="T21" s="205" t="s">
        <v>143</v>
      </c>
      <c r="U21" s="107" t="s">
        <v>226</v>
      </c>
      <c r="V21" s="107">
        <v>4100</v>
      </c>
      <c r="W21" s="107">
        <v>2160</v>
      </c>
      <c r="X21" s="107">
        <v>99</v>
      </c>
      <c r="Y21" s="107">
        <v>2025</v>
      </c>
      <c r="Z21" s="107">
        <v>1018</v>
      </c>
      <c r="AA21" s="107">
        <v>0</v>
      </c>
      <c r="AB21" s="205" t="s">
        <v>119</v>
      </c>
      <c r="AC21" s="205" t="s">
        <v>197</v>
      </c>
      <c r="AD21" s="107">
        <v>0</v>
      </c>
    </row>
    <row r="22" spans="1:30" x14ac:dyDescent="0.2">
      <c r="A22" s="205">
        <v>2025</v>
      </c>
      <c r="B22" s="205">
        <v>1135</v>
      </c>
      <c r="C22" s="205" t="s">
        <v>188</v>
      </c>
      <c r="D22" s="206" t="s">
        <v>223</v>
      </c>
      <c r="E22" s="206" t="s">
        <v>136</v>
      </c>
      <c r="F22" s="206"/>
      <c r="G22" s="211">
        <v>207.14</v>
      </c>
      <c r="H22" s="211">
        <v>37.35</v>
      </c>
      <c r="I22" s="205" t="s">
        <v>122</v>
      </c>
      <c r="J22" s="211">
        <f t="shared" si="0"/>
        <v>169.79</v>
      </c>
      <c r="K22" s="205" t="s">
        <v>191</v>
      </c>
      <c r="L22" s="205" t="s">
        <v>132</v>
      </c>
      <c r="M22" s="205" t="s">
        <v>125</v>
      </c>
      <c r="N22" s="205" t="s">
        <v>224</v>
      </c>
      <c r="O22" s="205" t="s">
        <v>158</v>
      </c>
      <c r="P22" s="206" t="s">
        <v>194</v>
      </c>
      <c r="Q22" s="205" t="s">
        <v>195</v>
      </c>
      <c r="R22" s="205" t="s">
        <v>195</v>
      </c>
      <c r="S22" s="205" t="s">
        <v>142</v>
      </c>
      <c r="T22" s="205" t="s">
        <v>143</v>
      </c>
      <c r="U22" s="107" t="s">
        <v>227</v>
      </c>
      <c r="V22" s="107">
        <v>580</v>
      </c>
      <c r="W22" s="107">
        <v>540</v>
      </c>
      <c r="X22" s="107">
        <v>9</v>
      </c>
      <c r="Y22" s="107">
        <v>2025</v>
      </c>
      <c r="Z22" s="107">
        <v>1019</v>
      </c>
      <c r="AA22" s="107">
        <v>0</v>
      </c>
      <c r="AB22" s="205" t="s">
        <v>119</v>
      </c>
      <c r="AC22" s="205" t="s">
        <v>197</v>
      </c>
      <c r="AD22" s="107">
        <v>0</v>
      </c>
    </row>
    <row r="23" spans="1:30" x14ac:dyDescent="0.2">
      <c r="A23" s="205">
        <v>2025</v>
      </c>
      <c r="B23" s="205">
        <v>1135</v>
      </c>
      <c r="C23" s="205" t="s">
        <v>188</v>
      </c>
      <c r="D23" s="206" t="s">
        <v>223</v>
      </c>
      <c r="E23" s="206" t="s">
        <v>136</v>
      </c>
      <c r="F23" s="206"/>
      <c r="G23" s="211">
        <v>207.14</v>
      </c>
      <c r="H23" s="211">
        <v>37.35</v>
      </c>
      <c r="I23" s="205" t="s">
        <v>122</v>
      </c>
      <c r="J23" s="211">
        <f t="shared" si="0"/>
        <v>169.79</v>
      </c>
      <c r="K23" s="205" t="s">
        <v>191</v>
      </c>
      <c r="L23" s="205" t="s">
        <v>132</v>
      </c>
      <c r="M23" s="205" t="s">
        <v>125</v>
      </c>
      <c r="N23" s="205" t="s">
        <v>224</v>
      </c>
      <c r="O23" s="205" t="s">
        <v>158</v>
      </c>
      <c r="P23" s="206" t="s">
        <v>194</v>
      </c>
      <c r="Q23" s="205" t="s">
        <v>195</v>
      </c>
      <c r="R23" s="205" t="s">
        <v>195</v>
      </c>
      <c r="S23" s="205" t="s">
        <v>142</v>
      </c>
      <c r="T23" s="205" t="s">
        <v>143</v>
      </c>
      <c r="U23" s="107" t="s">
        <v>228</v>
      </c>
      <c r="V23" s="107">
        <v>3220</v>
      </c>
      <c r="W23" s="107">
        <v>357</v>
      </c>
      <c r="X23" s="107">
        <v>2</v>
      </c>
      <c r="Y23" s="107">
        <v>2025</v>
      </c>
      <c r="Z23" s="107">
        <v>1020</v>
      </c>
      <c r="AA23" s="107">
        <v>0</v>
      </c>
      <c r="AB23" s="205" t="s">
        <v>119</v>
      </c>
      <c r="AC23" s="205" t="s">
        <v>197</v>
      </c>
      <c r="AD23" s="107">
        <v>0</v>
      </c>
    </row>
    <row r="24" spans="1:30" x14ac:dyDescent="0.2">
      <c r="A24" s="205">
        <v>2025</v>
      </c>
      <c r="B24" s="205">
        <v>1135</v>
      </c>
      <c r="C24" s="205" t="s">
        <v>188</v>
      </c>
      <c r="D24" s="206" t="s">
        <v>223</v>
      </c>
      <c r="E24" s="206" t="s">
        <v>136</v>
      </c>
      <c r="F24" s="206"/>
      <c r="G24" s="211">
        <v>207.14</v>
      </c>
      <c r="H24" s="211">
        <v>37.35</v>
      </c>
      <c r="I24" s="205" t="s">
        <v>122</v>
      </c>
      <c r="J24" s="211">
        <f t="shared" si="0"/>
        <v>169.79</v>
      </c>
      <c r="K24" s="205" t="s">
        <v>191</v>
      </c>
      <c r="L24" s="205" t="s">
        <v>132</v>
      </c>
      <c r="M24" s="205" t="s">
        <v>125</v>
      </c>
      <c r="N24" s="205" t="s">
        <v>224</v>
      </c>
      <c r="O24" s="205" t="s">
        <v>158</v>
      </c>
      <c r="P24" s="206" t="s">
        <v>194</v>
      </c>
      <c r="Q24" s="205" t="s">
        <v>195</v>
      </c>
      <c r="R24" s="205" t="s">
        <v>195</v>
      </c>
      <c r="S24" s="205" t="s">
        <v>142</v>
      </c>
      <c r="T24" s="205" t="s">
        <v>143</v>
      </c>
      <c r="U24" s="107" t="s">
        <v>229</v>
      </c>
      <c r="V24" s="107">
        <v>20</v>
      </c>
      <c r="W24" s="107">
        <v>792</v>
      </c>
      <c r="X24" s="107">
        <v>3</v>
      </c>
      <c r="Y24" s="107">
        <v>2025</v>
      </c>
      <c r="Z24" s="107">
        <v>1021</v>
      </c>
      <c r="AA24" s="107">
        <v>0</v>
      </c>
      <c r="AB24" s="205" t="s">
        <v>119</v>
      </c>
      <c r="AC24" s="205" t="s">
        <v>197</v>
      </c>
      <c r="AD24" s="107">
        <v>0</v>
      </c>
    </row>
    <row r="25" spans="1:30" x14ac:dyDescent="0.2">
      <c r="A25" s="205">
        <v>2025</v>
      </c>
      <c r="B25" s="205">
        <v>1135</v>
      </c>
      <c r="C25" s="205" t="s">
        <v>188</v>
      </c>
      <c r="D25" s="206" t="s">
        <v>223</v>
      </c>
      <c r="E25" s="206" t="s">
        <v>136</v>
      </c>
      <c r="F25" s="206"/>
      <c r="G25" s="211">
        <v>326.68</v>
      </c>
      <c r="H25" s="211">
        <v>58.91</v>
      </c>
      <c r="I25" s="205" t="s">
        <v>122</v>
      </c>
      <c r="J25" s="211">
        <f t="shared" si="0"/>
        <v>267.77</v>
      </c>
      <c r="K25" s="205" t="s">
        <v>191</v>
      </c>
      <c r="L25" s="205" t="s">
        <v>132</v>
      </c>
      <c r="M25" s="205" t="s">
        <v>125</v>
      </c>
      <c r="N25" s="205" t="s">
        <v>224</v>
      </c>
      <c r="O25" s="205" t="s">
        <v>158</v>
      </c>
      <c r="P25" s="206" t="s">
        <v>194</v>
      </c>
      <c r="Q25" s="205" t="s">
        <v>195</v>
      </c>
      <c r="R25" s="205" t="s">
        <v>195</v>
      </c>
      <c r="S25" s="205" t="s">
        <v>142</v>
      </c>
      <c r="T25" s="205" t="s">
        <v>143</v>
      </c>
      <c r="U25" s="107" t="s">
        <v>230</v>
      </c>
      <c r="V25" s="107">
        <v>470</v>
      </c>
      <c r="W25" s="107">
        <v>550</v>
      </c>
      <c r="X25" s="107">
        <v>4</v>
      </c>
      <c r="Y25" s="107">
        <v>2025</v>
      </c>
      <c r="Z25" s="107">
        <v>1025</v>
      </c>
      <c r="AA25" s="107">
        <v>0</v>
      </c>
      <c r="AB25" s="205" t="s">
        <v>119</v>
      </c>
      <c r="AC25" s="205" t="s">
        <v>197</v>
      </c>
      <c r="AD25" s="107">
        <v>0</v>
      </c>
    </row>
    <row r="26" spans="1:30" x14ac:dyDescent="0.2">
      <c r="A26" s="205">
        <v>2025</v>
      </c>
      <c r="B26" s="205">
        <v>1135</v>
      </c>
      <c r="C26" s="205" t="s">
        <v>188</v>
      </c>
      <c r="D26" s="206" t="s">
        <v>223</v>
      </c>
      <c r="E26" s="206" t="s">
        <v>136</v>
      </c>
      <c r="F26" s="206"/>
      <c r="G26" s="211">
        <v>687.29</v>
      </c>
      <c r="H26" s="211">
        <v>123.94</v>
      </c>
      <c r="I26" s="205" t="s">
        <v>122</v>
      </c>
      <c r="J26" s="211">
        <f t="shared" si="0"/>
        <v>563.34999999999991</v>
      </c>
      <c r="K26" s="205" t="s">
        <v>191</v>
      </c>
      <c r="L26" s="205" t="s">
        <v>132</v>
      </c>
      <c r="M26" s="205" t="s">
        <v>125</v>
      </c>
      <c r="N26" s="205" t="s">
        <v>224</v>
      </c>
      <c r="O26" s="205" t="s">
        <v>158</v>
      </c>
      <c r="P26" s="206" t="s">
        <v>194</v>
      </c>
      <c r="Q26" s="205" t="s">
        <v>195</v>
      </c>
      <c r="R26" s="205" t="s">
        <v>195</v>
      </c>
      <c r="S26" s="205" t="s">
        <v>142</v>
      </c>
      <c r="T26" s="205" t="s">
        <v>143</v>
      </c>
      <c r="U26" s="107" t="s">
        <v>230</v>
      </c>
      <c r="V26" s="107">
        <v>470</v>
      </c>
      <c r="W26" s="107">
        <v>550</v>
      </c>
      <c r="X26" s="107">
        <v>4</v>
      </c>
      <c r="Y26" s="107">
        <v>2025</v>
      </c>
      <c r="Z26" s="107">
        <v>1738</v>
      </c>
      <c r="AA26" s="107">
        <v>0</v>
      </c>
      <c r="AB26" s="205" t="s">
        <v>119</v>
      </c>
      <c r="AC26" s="205" t="s">
        <v>197</v>
      </c>
      <c r="AD26" s="107">
        <v>0</v>
      </c>
    </row>
    <row r="27" spans="1:30" x14ac:dyDescent="0.2">
      <c r="A27" s="205">
        <v>2025</v>
      </c>
      <c r="B27" s="205">
        <v>1135</v>
      </c>
      <c r="C27" s="205" t="s">
        <v>188</v>
      </c>
      <c r="D27" s="206" t="s">
        <v>223</v>
      </c>
      <c r="E27" s="206" t="s">
        <v>136</v>
      </c>
      <c r="F27" s="206"/>
      <c r="G27" s="211">
        <v>138.56</v>
      </c>
      <c r="H27" s="211">
        <v>24.99</v>
      </c>
      <c r="I27" s="205" t="s">
        <v>122</v>
      </c>
      <c r="J27" s="211">
        <f t="shared" si="0"/>
        <v>113.57000000000001</v>
      </c>
      <c r="K27" s="205" t="s">
        <v>191</v>
      </c>
      <c r="L27" s="205" t="s">
        <v>132</v>
      </c>
      <c r="M27" s="205" t="s">
        <v>125</v>
      </c>
      <c r="N27" s="205" t="s">
        <v>224</v>
      </c>
      <c r="O27" s="205" t="s">
        <v>158</v>
      </c>
      <c r="P27" s="206" t="s">
        <v>194</v>
      </c>
      <c r="Q27" s="205" t="s">
        <v>195</v>
      </c>
      <c r="R27" s="205" t="s">
        <v>195</v>
      </c>
      <c r="S27" s="205" t="s">
        <v>142</v>
      </c>
      <c r="T27" s="205" t="s">
        <v>143</v>
      </c>
      <c r="U27" s="107" t="s">
        <v>231</v>
      </c>
      <c r="V27" s="107">
        <v>140</v>
      </c>
      <c r="W27" s="107">
        <v>180</v>
      </c>
      <c r="X27" s="107">
        <v>18</v>
      </c>
      <c r="Y27" s="107">
        <v>2025</v>
      </c>
      <c r="Z27" s="107">
        <v>1005</v>
      </c>
      <c r="AA27" s="107">
        <v>0</v>
      </c>
      <c r="AB27" s="205" t="s">
        <v>119</v>
      </c>
      <c r="AC27" s="205" t="s">
        <v>197</v>
      </c>
      <c r="AD27" s="107">
        <v>0</v>
      </c>
    </row>
    <row r="28" spans="1:30" x14ac:dyDescent="0.2">
      <c r="A28" s="205">
        <v>2025</v>
      </c>
      <c r="B28" s="205">
        <v>1135</v>
      </c>
      <c r="C28" s="205" t="s">
        <v>188</v>
      </c>
      <c r="D28" s="206" t="s">
        <v>223</v>
      </c>
      <c r="E28" s="206" t="s">
        <v>136</v>
      </c>
      <c r="F28" s="206"/>
      <c r="G28" s="211">
        <v>138.56</v>
      </c>
      <c r="H28" s="211">
        <v>24.99</v>
      </c>
      <c r="I28" s="205" t="s">
        <v>122</v>
      </c>
      <c r="J28" s="211">
        <f t="shared" si="0"/>
        <v>113.57000000000001</v>
      </c>
      <c r="K28" s="205" t="s">
        <v>191</v>
      </c>
      <c r="L28" s="205" t="s">
        <v>132</v>
      </c>
      <c r="M28" s="205" t="s">
        <v>125</v>
      </c>
      <c r="N28" s="205" t="s">
        <v>224</v>
      </c>
      <c r="O28" s="205" t="s">
        <v>158</v>
      </c>
      <c r="P28" s="206" t="s">
        <v>194</v>
      </c>
      <c r="Q28" s="205" t="s">
        <v>195</v>
      </c>
      <c r="R28" s="205" t="s">
        <v>195</v>
      </c>
      <c r="S28" s="205" t="s">
        <v>142</v>
      </c>
      <c r="T28" s="205" t="s">
        <v>143</v>
      </c>
      <c r="U28" s="107" t="s">
        <v>232</v>
      </c>
      <c r="V28" s="107">
        <v>250</v>
      </c>
      <c r="W28" s="107">
        <v>180</v>
      </c>
      <c r="X28" s="107">
        <v>27</v>
      </c>
      <c r="Y28" s="107">
        <v>2025</v>
      </c>
      <c r="Z28" s="107">
        <v>1007</v>
      </c>
      <c r="AA28" s="107">
        <v>0</v>
      </c>
      <c r="AB28" s="205" t="s">
        <v>119</v>
      </c>
      <c r="AC28" s="205" t="s">
        <v>197</v>
      </c>
      <c r="AD28" s="107">
        <v>0</v>
      </c>
    </row>
    <row r="29" spans="1:30" x14ac:dyDescent="0.2">
      <c r="A29" s="205">
        <v>2025</v>
      </c>
      <c r="B29" s="205">
        <v>1135</v>
      </c>
      <c r="C29" s="205" t="s">
        <v>188</v>
      </c>
      <c r="D29" s="206" t="s">
        <v>223</v>
      </c>
      <c r="E29" s="206" t="s">
        <v>136</v>
      </c>
      <c r="F29" s="206"/>
      <c r="G29" s="211">
        <v>138.56</v>
      </c>
      <c r="H29" s="211">
        <v>24.99</v>
      </c>
      <c r="I29" s="205" t="s">
        <v>122</v>
      </c>
      <c r="J29" s="211">
        <f t="shared" si="0"/>
        <v>113.57000000000001</v>
      </c>
      <c r="K29" s="205" t="s">
        <v>191</v>
      </c>
      <c r="L29" s="205" t="s">
        <v>132</v>
      </c>
      <c r="M29" s="205" t="s">
        <v>125</v>
      </c>
      <c r="N29" s="205" t="s">
        <v>224</v>
      </c>
      <c r="O29" s="205" t="s">
        <v>158</v>
      </c>
      <c r="P29" s="206" t="s">
        <v>194</v>
      </c>
      <c r="Q29" s="205" t="s">
        <v>195</v>
      </c>
      <c r="R29" s="205" t="s">
        <v>195</v>
      </c>
      <c r="S29" s="205" t="s">
        <v>142</v>
      </c>
      <c r="T29" s="205" t="s">
        <v>143</v>
      </c>
      <c r="U29" s="107" t="s">
        <v>226</v>
      </c>
      <c r="V29" s="107">
        <v>4100</v>
      </c>
      <c r="W29" s="107">
        <v>180</v>
      </c>
      <c r="X29" s="107">
        <v>41</v>
      </c>
      <c r="Y29" s="107">
        <v>2025</v>
      </c>
      <c r="Z29" s="107">
        <v>1008</v>
      </c>
      <c r="AA29" s="107">
        <v>0</v>
      </c>
      <c r="AB29" s="205" t="s">
        <v>119</v>
      </c>
      <c r="AC29" s="205" t="s">
        <v>197</v>
      </c>
      <c r="AD29" s="107">
        <v>0</v>
      </c>
    </row>
    <row r="30" spans="1:30" x14ac:dyDescent="0.2">
      <c r="A30" s="205">
        <v>2025</v>
      </c>
      <c r="B30" s="205">
        <v>1135</v>
      </c>
      <c r="C30" s="205" t="s">
        <v>188</v>
      </c>
      <c r="D30" s="206" t="s">
        <v>223</v>
      </c>
      <c r="E30" s="206" t="s">
        <v>136</v>
      </c>
      <c r="F30" s="206"/>
      <c r="G30" s="211">
        <v>207.14</v>
      </c>
      <c r="H30" s="211">
        <v>37.35</v>
      </c>
      <c r="I30" s="205" t="s">
        <v>122</v>
      </c>
      <c r="J30" s="211">
        <f t="shared" si="0"/>
        <v>169.79</v>
      </c>
      <c r="K30" s="205" t="s">
        <v>191</v>
      </c>
      <c r="L30" s="205" t="s">
        <v>132</v>
      </c>
      <c r="M30" s="205" t="s">
        <v>125</v>
      </c>
      <c r="N30" s="205" t="s">
        <v>224</v>
      </c>
      <c r="O30" s="205" t="s">
        <v>158</v>
      </c>
      <c r="P30" s="206" t="s">
        <v>194</v>
      </c>
      <c r="Q30" s="205" t="s">
        <v>195</v>
      </c>
      <c r="R30" s="205" t="s">
        <v>195</v>
      </c>
      <c r="S30" s="205" t="s">
        <v>142</v>
      </c>
      <c r="T30" s="205" t="s">
        <v>143</v>
      </c>
      <c r="U30" s="107" t="s">
        <v>227</v>
      </c>
      <c r="V30" s="107">
        <v>580</v>
      </c>
      <c r="W30" s="107">
        <v>380</v>
      </c>
      <c r="X30" s="107">
        <v>10</v>
      </c>
      <c r="Y30" s="107">
        <v>2025</v>
      </c>
      <c r="Z30" s="107">
        <v>1009</v>
      </c>
      <c r="AA30" s="107">
        <v>0</v>
      </c>
      <c r="AB30" s="205" t="s">
        <v>119</v>
      </c>
      <c r="AC30" s="205" t="s">
        <v>197</v>
      </c>
      <c r="AD30" s="107">
        <v>0</v>
      </c>
    </row>
    <row r="31" spans="1:30" x14ac:dyDescent="0.2">
      <c r="A31" s="205">
        <v>2025</v>
      </c>
      <c r="B31" s="205">
        <v>1135</v>
      </c>
      <c r="C31" s="205" t="s">
        <v>188</v>
      </c>
      <c r="D31" s="206" t="s">
        <v>223</v>
      </c>
      <c r="E31" s="206" t="s">
        <v>136</v>
      </c>
      <c r="F31" s="206"/>
      <c r="G31" s="211">
        <v>275.73</v>
      </c>
      <c r="H31" s="211">
        <v>49.72</v>
      </c>
      <c r="I31" s="205" t="s">
        <v>122</v>
      </c>
      <c r="J31" s="211">
        <f t="shared" si="0"/>
        <v>226.01000000000002</v>
      </c>
      <c r="K31" s="205" t="s">
        <v>191</v>
      </c>
      <c r="L31" s="205" t="s">
        <v>132</v>
      </c>
      <c r="M31" s="205" t="s">
        <v>125</v>
      </c>
      <c r="N31" s="205" t="s">
        <v>224</v>
      </c>
      <c r="O31" s="205" t="s">
        <v>158</v>
      </c>
      <c r="P31" s="206" t="s">
        <v>194</v>
      </c>
      <c r="Q31" s="205" t="s">
        <v>195</v>
      </c>
      <c r="R31" s="205" t="s">
        <v>195</v>
      </c>
      <c r="S31" s="205" t="s">
        <v>142</v>
      </c>
      <c r="T31" s="205" t="s">
        <v>143</v>
      </c>
      <c r="U31" s="107" t="s">
        <v>186</v>
      </c>
      <c r="V31" s="107">
        <v>2010</v>
      </c>
      <c r="W31" s="107">
        <v>1280</v>
      </c>
      <c r="X31" s="107">
        <v>11</v>
      </c>
      <c r="Y31" s="107">
        <v>2025</v>
      </c>
      <c r="Z31" s="107">
        <v>1010</v>
      </c>
      <c r="AA31" s="107">
        <v>0</v>
      </c>
      <c r="AB31" s="205" t="s">
        <v>119</v>
      </c>
      <c r="AC31" s="205" t="s">
        <v>197</v>
      </c>
      <c r="AD31" s="107">
        <v>0</v>
      </c>
    </row>
    <row r="32" spans="1:30" x14ac:dyDescent="0.2">
      <c r="A32" s="205">
        <v>2025</v>
      </c>
      <c r="B32" s="205">
        <v>1136</v>
      </c>
      <c r="C32" s="205" t="s">
        <v>188</v>
      </c>
      <c r="D32" s="206" t="s">
        <v>233</v>
      </c>
      <c r="E32" s="206" t="s">
        <v>136</v>
      </c>
      <c r="F32" s="206"/>
      <c r="G32" s="211">
        <v>388.14</v>
      </c>
      <c r="H32" s="211">
        <v>69.989999999999995</v>
      </c>
      <c r="I32" s="205" t="s">
        <v>122</v>
      </c>
      <c r="J32" s="211">
        <f t="shared" si="0"/>
        <v>318.14999999999998</v>
      </c>
      <c r="K32" s="205" t="s">
        <v>191</v>
      </c>
      <c r="L32" s="205" t="s">
        <v>234</v>
      </c>
      <c r="M32" s="205" t="s">
        <v>125</v>
      </c>
      <c r="N32" s="205" t="s">
        <v>235</v>
      </c>
      <c r="O32" s="205" t="s">
        <v>158</v>
      </c>
      <c r="P32" s="206" t="s">
        <v>194</v>
      </c>
      <c r="Q32" s="205" t="s">
        <v>195</v>
      </c>
      <c r="R32" s="205" t="s">
        <v>195</v>
      </c>
      <c r="S32" s="205" t="s">
        <v>142</v>
      </c>
      <c r="T32" s="205" t="s">
        <v>143</v>
      </c>
      <c r="U32" s="107" t="s">
        <v>196</v>
      </c>
      <c r="V32" s="107">
        <v>1460</v>
      </c>
      <c r="W32" s="107">
        <v>860</v>
      </c>
      <c r="X32" s="107">
        <v>8</v>
      </c>
      <c r="Y32" s="107">
        <v>2025</v>
      </c>
      <c r="Z32" s="107">
        <v>1012</v>
      </c>
      <c r="AA32" s="107">
        <v>0</v>
      </c>
      <c r="AB32" s="205" t="s">
        <v>119</v>
      </c>
      <c r="AC32" s="205" t="s">
        <v>197</v>
      </c>
      <c r="AD32" s="107">
        <v>0</v>
      </c>
    </row>
    <row r="33" spans="1:30" x14ac:dyDescent="0.2">
      <c r="A33" s="205">
        <v>2025</v>
      </c>
      <c r="B33" s="205">
        <v>1139</v>
      </c>
      <c r="C33" s="205" t="s">
        <v>188</v>
      </c>
      <c r="D33" s="206" t="s">
        <v>242</v>
      </c>
      <c r="E33" s="206" t="s">
        <v>136</v>
      </c>
      <c r="F33" s="206"/>
      <c r="G33" s="211">
        <v>18.73</v>
      </c>
      <c r="H33" s="211">
        <v>3.38</v>
      </c>
      <c r="I33" s="205" t="s">
        <v>122</v>
      </c>
      <c r="J33" s="211">
        <f t="shared" si="0"/>
        <v>15.350000000000001</v>
      </c>
      <c r="K33" s="205" t="s">
        <v>191</v>
      </c>
      <c r="L33" s="205" t="s">
        <v>243</v>
      </c>
      <c r="M33" s="205" t="s">
        <v>125</v>
      </c>
      <c r="N33" s="205" t="s">
        <v>244</v>
      </c>
      <c r="O33" s="205" t="s">
        <v>158</v>
      </c>
      <c r="P33" s="206" t="s">
        <v>194</v>
      </c>
      <c r="Q33" s="205" t="s">
        <v>195</v>
      </c>
      <c r="R33" s="205" t="s">
        <v>195</v>
      </c>
      <c r="S33" s="205" t="s">
        <v>142</v>
      </c>
      <c r="T33" s="205" t="s">
        <v>143</v>
      </c>
      <c r="U33" s="107" t="s">
        <v>212</v>
      </c>
      <c r="V33" s="107">
        <v>2330</v>
      </c>
      <c r="W33" s="107">
        <v>1235</v>
      </c>
      <c r="X33" s="107">
        <v>99</v>
      </c>
      <c r="Y33" s="107">
        <v>2025</v>
      </c>
      <c r="Z33" s="107">
        <v>1024</v>
      </c>
      <c r="AA33" s="107">
        <v>0</v>
      </c>
      <c r="AB33" s="205" t="s">
        <v>119</v>
      </c>
      <c r="AC33" s="205" t="s">
        <v>197</v>
      </c>
      <c r="AD33" s="107">
        <v>0</v>
      </c>
    </row>
    <row r="34" spans="1:30" x14ac:dyDescent="0.2">
      <c r="A34" s="205">
        <v>2025</v>
      </c>
      <c r="B34" s="205">
        <v>1105</v>
      </c>
      <c r="C34" s="205" t="s">
        <v>134</v>
      </c>
      <c r="D34" s="206" t="s">
        <v>135</v>
      </c>
      <c r="E34" s="206" t="s">
        <v>136</v>
      </c>
      <c r="F34" s="206"/>
      <c r="G34" s="211">
        <v>9533.09</v>
      </c>
      <c r="H34" s="211">
        <v>1719.08</v>
      </c>
      <c r="I34" s="205" t="s">
        <v>122</v>
      </c>
      <c r="J34" s="211">
        <f t="shared" si="0"/>
        <v>7814.01</v>
      </c>
      <c r="K34" s="205" t="s">
        <v>137</v>
      </c>
      <c r="L34" s="205" t="s">
        <v>132</v>
      </c>
      <c r="M34" s="205" t="s">
        <v>125</v>
      </c>
      <c r="N34" s="205" t="s">
        <v>138</v>
      </c>
      <c r="O34" s="205" t="s">
        <v>139</v>
      </c>
      <c r="P34" s="206" t="s">
        <v>140</v>
      </c>
      <c r="Q34" s="205" t="s">
        <v>141</v>
      </c>
      <c r="R34" s="205" t="s">
        <v>141</v>
      </c>
      <c r="S34" s="205" t="s">
        <v>142</v>
      </c>
      <c r="T34" s="205" t="s">
        <v>143</v>
      </c>
      <c r="U34" s="107" t="s">
        <v>144</v>
      </c>
      <c r="V34" s="107">
        <v>7830</v>
      </c>
      <c r="W34" s="107">
        <v>3105</v>
      </c>
      <c r="X34" s="107">
        <v>10</v>
      </c>
      <c r="Y34" s="107">
        <v>2025</v>
      </c>
      <c r="Z34" s="107">
        <v>529</v>
      </c>
      <c r="AA34" s="107">
        <v>1</v>
      </c>
      <c r="AB34" s="205" t="s">
        <v>145</v>
      </c>
      <c r="AC34" s="205" t="s">
        <v>146</v>
      </c>
      <c r="AD34" s="107">
        <v>1</v>
      </c>
    </row>
    <row r="35" spans="1:30" x14ac:dyDescent="0.2">
      <c r="A35" s="205">
        <v>2025</v>
      </c>
      <c r="B35" s="205">
        <v>1105</v>
      </c>
      <c r="C35" s="205" t="s">
        <v>134</v>
      </c>
      <c r="D35" s="206" t="s">
        <v>135</v>
      </c>
      <c r="E35" s="206" t="s">
        <v>136</v>
      </c>
      <c r="F35" s="206"/>
      <c r="G35" s="211">
        <v>902.66</v>
      </c>
      <c r="H35" s="211">
        <v>162.78</v>
      </c>
      <c r="I35" s="205" t="s">
        <v>122</v>
      </c>
      <c r="J35" s="211">
        <f t="shared" si="0"/>
        <v>739.88</v>
      </c>
      <c r="K35" s="205" t="s">
        <v>137</v>
      </c>
      <c r="L35" s="205" t="s">
        <v>132</v>
      </c>
      <c r="M35" s="205" t="s">
        <v>125</v>
      </c>
      <c r="N35" s="205" t="s">
        <v>138</v>
      </c>
      <c r="O35" s="205" t="s">
        <v>139</v>
      </c>
      <c r="P35" s="206" t="s">
        <v>140</v>
      </c>
      <c r="Q35" s="205" t="s">
        <v>141</v>
      </c>
      <c r="R35" s="205" t="s">
        <v>141</v>
      </c>
      <c r="S35" s="205" t="s">
        <v>142</v>
      </c>
      <c r="T35" s="205" t="s">
        <v>143</v>
      </c>
      <c r="U35" s="107" t="s">
        <v>144</v>
      </c>
      <c r="V35" s="107">
        <v>7830</v>
      </c>
      <c r="W35" s="107">
        <v>3105</v>
      </c>
      <c r="X35" s="107">
        <v>20</v>
      </c>
      <c r="Y35" s="107">
        <v>2025</v>
      </c>
      <c r="Z35" s="107">
        <v>533</v>
      </c>
      <c r="AA35" s="107">
        <v>1</v>
      </c>
      <c r="AB35" s="205" t="s">
        <v>145</v>
      </c>
      <c r="AC35" s="205" t="s">
        <v>146</v>
      </c>
      <c r="AD35" s="107">
        <v>0</v>
      </c>
    </row>
    <row r="36" spans="1:30" x14ac:dyDescent="0.2">
      <c r="A36" s="205">
        <v>2025</v>
      </c>
      <c r="B36" s="205">
        <v>1130</v>
      </c>
      <c r="C36" s="205" t="s">
        <v>188</v>
      </c>
      <c r="D36" s="206" t="s">
        <v>206</v>
      </c>
      <c r="E36" s="206" t="s">
        <v>136</v>
      </c>
      <c r="F36" s="206"/>
      <c r="G36" s="211">
        <v>59.43</v>
      </c>
      <c r="H36" s="211">
        <v>13.07</v>
      </c>
      <c r="I36" s="205" t="s">
        <v>190</v>
      </c>
      <c r="J36" s="211">
        <f t="shared" si="0"/>
        <v>59.43</v>
      </c>
      <c r="K36" s="205" t="s">
        <v>191</v>
      </c>
      <c r="L36" s="205" t="s">
        <v>207</v>
      </c>
      <c r="M36" s="205" t="s">
        <v>125</v>
      </c>
      <c r="N36" s="205" t="s">
        <v>208</v>
      </c>
      <c r="O36" s="205" t="s">
        <v>139</v>
      </c>
      <c r="P36" s="206" t="s">
        <v>194</v>
      </c>
      <c r="Q36" s="205" t="s">
        <v>195</v>
      </c>
      <c r="R36" s="205" t="s">
        <v>195</v>
      </c>
      <c r="S36" s="205" t="s">
        <v>142</v>
      </c>
      <c r="T36" s="205" t="s">
        <v>143</v>
      </c>
      <c r="U36" s="107" t="s">
        <v>174</v>
      </c>
      <c r="V36" s="107">
        <v>2120</v>
      </c>
      <c r="W36" s="107">
        <v>1315</v>
      </c>
      <c r="X36" s="107">
        <v>2</v>
      </c>
      <c r="Y36" s="107">
        <v>2025</v>
      </c>
      <c r="Z36" s="107">
        <v>1014</v>
      </c>
      <c r="AA36" s="107">
        <v>0</v>
      </c>
      <c r="AB36" s="205" t="s">
        <v>119</v>
      </c>
      <c r="AC36" s="205" t="s">
        <v>146</v>
      </c>
      <c r="AD36" s="107">
        <v>0</v>
      </c>
    </row>
    <row r="37" spans="1:30" x14ac:dyDescent="0.2">
      <c r="A37" s="205">
        <v>2025</v>
      </c>
      <c r="B37" s="205">
        <v>1132</v>
      </c>
      <c r="C37" s="205" t="s">
        <v>188</v>
      </c>
      <c r="D37" s="206" t="s">
        <v>213</v>
      </c>
      <c r="E37" s="206" t="s">
        <v>136</v>
      </c>
      <c r="F37" s="206"/>
      <c r="G37" s="211">
        <v>169.79</v>
      </c>
      <c r="H37" s="211">
        <v>37.35</v>
      </c>
      <c r="I37" s="205" t="s">
        <v>190</v>
      </c>
      <c r="J37" s="211">
        <f t="shared" si="0"/>
        <v>169.79</v>
      </c>
      <c r="K37" s="205" t="s">
        <v>191</v>
      </c>
      <c r="L37" s="205" t="s">
        <v>214</v>
      </c>
      <c r="M37" s="205" t="s">
        <v>125</v>
      </c>
      <c r="N37" s="205" t="s">
        <v>215</v>
      </c>
      <c r="O37" s="205" t="s">
        <v>139</v>
      </c>
      <c r="P37" s="206" t="s">
        <v>194</v>
      </c>
      <c r="Q37" s="205" t="s">
        <v>195</v>
      </c>
      <c r="R37" s="205" t="s">
        <v>195</v>
      </c>
      <c r="S37" s="205" t="s">
        <v>142</v>
      </c>
      <c r="T37" s="205" t="s">
        <v>143</v>
      </c>
      <c r="U37" s="107" t="s">
        <v>216</v>
      </c>
      <c r="V37" s="107">
        <v>3770</v>
      </c>
      <c r="W37" s="107">
        <v>1860</v>
      </c>
      <c r="X37" s="107">
        <v>9</v>
      </c>
      <c r="Y37" s="107">
        <v>2025</v>
      </c>
      <c r="Z37" s="107">
        <v>1016</v>
      </c>
      <c r="AA37" s="107">
        <v>0</v>
      </c>
      <c r="AB37" s="205" t="s">
        <v>119</v>
      </c>
      <c r="AC37" s="205" t="s">
        <v>146</v>
      </c>
      <c r="AD37" s="107">
        <v>0</v>
      </c>
    </row>
    <row r="38" spans="1:30" x14ac:dyDescent="0.2">
      <c r="A38" s="205">
        <v>2025</v>
      </c>
      <c r="B38" s="205">
        <v>1133</v>
      </c>
      <c r="C38" s="205" t="s">
        <v>188</v>
      </c>
      <c r="D38" s="206" t="s">
        <v>217</v>
      </c>
      <c r="E38" s="206" t="s">
        <v>136</v>
      </c>
      <c r="F38" s="206"/>
      <c r="G38" s="211">
        <v>169.79</v>
      </c>
      <c r="H38" s="211">
        <v>37.35</v>
      </c>
      <c r="I38" s="205" t="s">
        <v>190</v>
      </c>
      <c r="J38" s="211">
        <f t="shared" si="0"/>
        <v>169.79</v>
      </c>
      <c r="K38" s="205" t="s">
        <v>191</v>
      </c>
      <c r="L38" s="205" t="s">
        <v>218</v>
      </c>
      <c r="M38" s="205" t="s">
        <v>125</v>
      </c>
      <c r="N38" s="205" t="s">
        <v>219</v>
      </c>
      <c r="O38" s="205" t="s">
        <v>139</v>
      </c>
      <c r="P38" s="206" t="s">
        <v>194</v>
      </c>
      <c r="Q38" s="205" t="s">
        <v>195</v>
      </c>
      <c r="R38" s="205" t="s">
        <v>195</v>
      </c>
      <c r="S38" s="205" t="s">
        <v>142</v>
      </c>
      <c r="T38" s="205" t="s">
        <v>143</v>
      </c>
      <c r="U38" s="107" t="s">
        <v>201</v>
      </c>
      <c r="V38" s="107">
        <v>2340</v>
      </c>
      <c r="W38" s="107">
        <v>2020</v>
      </c>
      <c r="X38" s="107">
        <v>4</v>
      </c>
      <c r="Y38" s="107">
        <v>2025</v>
      </c>
      <c r="Z38" s="107">
        <v>1017</v>
      </c>
      <c r="AA38" s="107">
        <v>0</v>
      </c>
      <c r="AB38" s="205" t="s">
        <v>119</v>
      </c>
      <c r="AC38" s="205" t="s">
        <v>146</v>
      </c>
      <c r="AD38" s="107">
        <v>0</v>
      </c>
    </row>
    <row r="39" spans="1:30" x14ac:dyDescent="0.2">
      <c r="A39" s="205">
        <v>2025</v>
      </c>
      <c r="B39" s="205">
        <v>1134</v>
      </c>
      <c r="C39" s="205" t="s">
        <v>188</v>
      </c>
      <c r="D39" s="206" t="s">
        <v>220</v>
      </c>
      <c r="E39" s="206" t="s">
        <v>136</v>
      </c>
      <c r="F39" s="206"/>
      <c r="G39" s="211">
        <v>134.65</v>
      </c>
      <c r="H39" s="211">
        <v>24.28</v>
      </c>
      <c r="I39" s="205" t="s">
        <v>122</v>
      </c>
      <c r="J39" s="211">
        <f t="shared" si="0"/>
        <v>110.37</v>
      </c>
      <c r="K39" s="205" t="s">
        <v>191</v>
      </c>
      <c r="L39" s="205" t="s">
        <v>221</v>
      </c>
      <c r="M39" s="205" t="s">
        <v>125</v>
      </c>
      <c r="N39" s="205" t="s">
        <v>222</v>
      </c>
      <c r="O39" s="205" t="s">
        <v>139</v>
      </c>
      <c r="P39" s="206" t="s">
        <v>194</v>
      </c>
      <c r="Q39" s="205" t="s">
        <v>195</v>
      </c>
      <c r="R39" s="205" t="s">
        <v>195</v>
      </c>
      <c r="S39" s="205" t="s">
        <v>142</v>
      </c>
      <c r="T39" s="205" t="s">
        <v>143</v>
      </c>
      <c r="U39" s="107" t="s">
        <v>174</v>
      </c>
      <c r="V39" s="107">
        <v>2120</v>
      </c>
      <c r="W39" s="107">
        <v>1315</v>
      </c>
      <c r="X39" s="107">
        <v>2</v>
      </c>
      <c r="Y39" s="107">
        <v>2025</v>
      </c>
      <c r="Z39" s="107">
        <v>1014</v>
      </c>
      <c r="AA39" s="107">
        <v>0</v>
      </c>
      <c r="AB39" s="205" t="s">
        <v>119</v>
      </c>
      <c r="AC39" s="205" t="s">
        <v>146</v>
      </c>
      <c r="AD39" s="107">
        <v>0</v>
      </c>
    </row>
    <row r="40" spans="1:30" x14ac:dyDescent="0.2">
      <c r="A40" s="205">
        <v>2025</v>
      </c>
      <c r="B40" s="205">
        <v>1137</v>
      </c>
      <c r="C40" s="205" t="s">
        <v>188</v>
      </c>
      <c r="D40" s="206" t="s">
        <v>236</v>
      </c>
      <c r="E40" s="206" t="s">
        <v>136</v>
      </c>
      <c r="F40" s="206"/>
      <c r="G40" s="211">
        <v>375.76</v>
      </c>
      <c r="H40" s="211">
        <v>67.760000000000005</v>
      </c>
      <c r="I40" s="205" t="s">
        <v>122</v>
      </c>
      <c r="J40" s="211">
        <f t="shared" si="0"/>
        <v>308</v>
      </c>
      <c r="K40" s="205" t="s">
        <v>191</v>
      </c>
      <c r="L40" s="205" t="s">
        <v>237</v>
      </c>
      <c r="M40" s="205" t="s">
        <v>125</v>
      </c>
      <c r="N40" s="205" t="s">
        <v>238</v>
      </c>
      <c r="O40" s="205" t="s">
        <v>139</v>
      </c>
      <c r="P40" s="206" t="s">
        <v>194</v>
      </c>
      <c r="Q40" s="205" t="s">
        <v>195</v>
      </c>
      <c r="R40" s="205" t="s">
        <v>195</v>
      </c>
      <c r="S40" s="205" t="s">
        <v>142</v>
      </c>
      <c r="T40" s="205" t="s">
        <v>143</v>
      </c>
      <c r="U40" s="107" t="s">
        <v>205</v>
      </c>
      <c r="V40" s="107">
        <v>1570</v>
      </c>
      <c r="W40" s="107">
        <v>950</v>
      </c>
      <c r="X40" s="107">
        <v>7</v>
      </c>
      <c r="Y40" s="107">
        <v>2025</v>
      </c>
      <c r="Z40" s="107">
        <v>1013</v>
      </c>
      <c r="AA40" s="107">
        <v>0</v>
      </c>
      <c r="AB40" s="205" t="s">
        <v>119</v>
      </c>
      <c r="AC40" s="205" t="s">
        <v>146</v>
      </c>
      <c r="AD40" s="107">
        <v>0</v>
      </c>
    </row>
    <row r="41" spans="1:30" x14ac:dyDescent="0.2">
      <c r="A41" s="205">
        <v>2025</v>
      </c>
      <c r="B41" s="205">
        <v>1138</v>
      </c>
      <c r="C41" s="205" t="s">
        <v>188</v>
      </c>
      <c r="D41" s="206" t="s">
        <v>239</v>
      </c>
      <c r="E41" s="206" t="s">
        <v>136</v>
      </c>
      <c r="F41" s="206"/>
      <c r="G41" s="211">
        <v>23.81</v>
      </c>
      <c r="H41" s="211">
        <v>4.29</v>
      </c>
      <c r="I41" s="205" t="s">
        <v>122</v>
      </c>
      <c r="J41" s="211">
        <f t="shared" si="0"/>
        <v>19.52</v>
      </c>
      <c r="K41" s="205" t="s">
        <v>191</v>
      </c>
      <c r="L41" s="205" t="s">
        <v>240</v>
      </c>
      <c r="M41" s="205" t="s">
        <v>125</v>
      </c>
      <c r="N41" s="205" t="s">
        <v>241</v>
      </c>
      <c r="O41" s="205" t="s">
        <v>139</v>
      </c>
      <c r="P41" s="206" t="s">
        <v>194</v>
      </c>
      <c r="Q41" s="205" t="s">
        <v>195</v>
      </c>
      <c r="R41" s="205" t="s">
        <v>195</v>
      </c>
      <c r="S41" s="205" t="s">
        <v>142</v>
      </c>
      <c r="T41" s="205" t="s">
        <v>143</v>
      </c>
      <c r="U41" s="107" t="s">
        <v>201</v>
      </c>
      <c r="V41" s="107">
        <v>2340</v>
      </c>
      <c r="W41" s="107">
        <v>1225</v>
      </c>
      <c r="X41" s="107">
        <v>7</v>
      </c>
      <c r="Y41" s="107">
        <v>2025</v>
      </c>
      <c r="Z41" s="107">
        <v>1011</v>
      </c>
      <c r="AA41" s="107">
        <v>0</v>
      </c>
      <c r="AB41" s="205" t="s">
        <v>119</v>
      </c>
      <c r="AC41" s="205" t="s">
        <v>146</v>
      </c>
      <c r="AD41" s="107">
        <v>0</v>
      </c>
    </row>
    <row r="42" spans="1:30" x14ac:dyDescent="0.2">
      <c r="A42" s="205">
        <v>2025</v>
      </c>
      <c r="B42" s="205">
        <v>1123</v>
      </c>
      <c r="C42" s="205" t="s">
        <v>255</v>
      </c>
      <c r="D42" s="206" t="s">
        <v>256</v>
      </c>
      <c r="E42" s="206" t="s">
        <v>148</v>
      </c>
      <c r="F42" s="206" t="s">
        <v>257</v>
      </c>
      <c r="G42" s="211">
        <v>599.4</v>
      </c>
      <c r="H42" s="211">
        <v>108.09</v>
      </c>
      <c r="I42" s="205" t="s">
        <v>122</v>
      </c>
      <c r="J42" s="211">
        <f t="shared" si="0"/>
        <v>491.30999999999995</v>
      </c>
      <c r="K42" s="205" t="s">
        <v>258</v>
      </c>
      <c r="L42" s="205" t="s">
        <v>259</v>
      </c>
      <c r="M42" s="205" t="s">
        <v>125</v>
      </c>
      <c r="N42" s="205" t="s">
        <v>260</v>
      </c>
      <c r="O42" s="205" t="s">
        <v>261</v>
      </c>
      <c r="P42" s="206" t="s">
        <v>262</v>
      </c>
      <c r="Q42" s="205" t="s">
        <v>263</v>
      </c>
      <c r="R42" s="205" t="s">
        <v>263</v>
      </c>
      <c r="S42" s="205" t="s">
        <v>142</v>
      </c>
      <c r="T42" s="205" t="s">
        <v>143</v>
      </c>
      <c r="U42" s="107" t="s">
        <v>156</v>
      </c>
      <c r="V42" s="107">
        <v>460</v>
      </c>
      <c r="W42" s="107">
        <v>550</v>
      </c>
      <c r="X42" s="107">
        <v>99</v>
      </c>
      <c r="Y42" s="107">
        <v>2025</v>
      </c>
      <c r="Z42" s="107">
        <v>645</v>
      </c>
      <c r="AA42" s="107">
        <v>0</v>
      </c>
      <c r="AB42" s="205" t="s">
        <v>167</v>
      </c>
      <c r="AC42" s="205" t="s">
        <v>264</v>
      </c>
      <c r="AD42" s="107">
        <v>1</v>
      </c>
    </row>
    <row r="43" spans="1:30" x14ac:dyDescent="0.2">
      <c r="A43" s="205">
        <v>2025</v>
      </c>
      <c r="B43" s="205">
        <v>1108</v>
      </c>
      <c r="C43" s="205" t="s">
        <v>134</v>
      </c>
      <c r="D43" s="206" t="s">
        <v>572</v>
      </c>
      <c r="E43" s="206" t="s">
        <v>271</v>
      </c>
      <c r="F43" s="206" t="s">
        <v>573</v>
      </c>
      <c r="G43" s="211">
        <v>257.51</v>
      </c>
      <c r="H43" s="211">
        <v>46.44</v>
      </c>
      <c r="I43" s="205" t="s">
        <v>122</v>
      </c>
      <c r="J43" s="211">
        <f t="shared" ref="J43:J74" si="1">IF(I43="SI",G43-H43,G43)</f>
        <v>211.07</v>
      </c>
      <c r="K43" s="205" t="s">
        <v>574</v>
      </c>
      <c r="L43" s="205" t="s">
        <v>575</v>
      </c>
      <c r="M43" s="205" t="s">
        <v>125</v>
      </c>
      <c r="N43" s="205" t="s">
        <v>576</v>
      </c>
      <c r="O43" s="205" t="s">
        <v>134</v>
      </c>
      <c r="P43" s="206" t="s">
        <v>577</v>
      </c>
      <c r="Q43" s="205" t="s">
        <v>578</v>
      </c>
      <c r="R43" s="205" t="s">
        <v>579</v>
      </c>
      <c r="S43" s="205" t="s">
        <v>142</v>
      </c>
      <c r="T43" s="205" t="s">
        <v>143</v>
      </c>
      <c r="U43" s="107" t="s">
        <v>227</v>
      </c>
      <c r="V43" s="107">
        <v>580</v>
      </c>
      <c r="W43" s="107">
        <v>545</v>
      </c>
      <c r="X43" s="107">
        <v>1</v>
      </c>
      <c r="Y43" s="107">
        <v>2025</v>
      </c>
      <c r="Z43" s="107">
        <v>644</v>
      </c>
      <c r="AA43" s="107">
        <v>0</v>
      </c>
      <c r="AB43" s="205" t="s">
        <v>167</v>
      </c>
      <c r="AC43" s="205" t="s">
        <v>264</v>
      </c>
      <c r="AD43" s="107">
        <v>1</v>
      </c>
    </row>
    <row r="44" spans="1:30" x14ac:dyDescent="0.2">
      <c r="A44" s="205">
        <v>2025</v>
      </c>
      <c r="B44" s="205">
        <v>1126</v>
      </c>
      <c r="C44" s="205" t="s">
        <v>188</v>
      </c>
      <c r="D44" s="206" t="s">
        <v>265</v>
      </c>
      <c r="E44" s="206" t="s">
        <v>148</v>
      </c>
      <c r="F44" s="206" t="s">
        <v>257</v>
      </c>
      <c r="G44" s="211">
        <v>592.35</v>
      </c>
      <c r="H44" s="211">
        <v>106.82</v>
      </c>
      <c r="I44" s="205" t="s">
        <v>122</v>
      </c>
      <c r="J44" s="211">
        <f t="shared" si="1"/>
        <v>485.53000000000003</v>
      </c>
      <c r="K44" s="205" t="s">
        <v>258</v>
      </c>
      <c r="L44" s="205" t="s">
        <v>266</v>
      </c>
      <c r="M44" s="205" t="s">
        <v>125</v>
      </c>
      <c r="N44" s="205" t="s">
        <v>267</v>
      </c>
      <c r="O44" s="205" t="s">
        <v>261</v>
      </c>
      <c r="P44" s="206" t="s">
        <v>262</v>
      </c>
      <c r="Q44" s="205" t="s">
        <v>263</v>
      </c>
      <c r="R44" s="205" t="s">
        <v>263</v>
      </c>
      <c r="S44" s="205" t="s">
        <v>142</v>
      </c>
      <c r="T44" s="205" t="s">
        <v>143</v>
      </c>
      <c r="U44" s="107" t="s">
        <v>156</v>
      </c>
      <c r="V44" s="107">
        <v>460</v>
      </c>
      <c r="W44" s="107">
        <v>550</v>
      </c>
      <c r="X44" s="107">
        <v>99</v>
      </c>
      <c r="Y44" s="107">
        <v>2025</v>
      </c>
      <c r="Z44" s="107">
        <v>645</v>
      </c>
      <c r="AA44" s="107">
        <v>0</v>
      </c>
      <c r="AB44" s="205" t="s">
        <v>167</v>
      </c>
      <c r="AC44" s="205" t="s">
        <v>268</v>
      </c>
      <c r="AD44" s="107">
        <v>0</v>
      </c>
    </row>
    <row r="45" spans="1:30" x14ac:dyDescent="0.2">
      <c r="A45" s="205">
        <v>2025</v>
      </c>
      <c r="B45" s="205">
        <v>1179</v>
      </c>
      <c r="C45" s="205" t="s">
        <v>269</v>
      </c>
      <c r="D45" s="206" t="s">
        <v>270</v>
      </c>
      <c r="E45" s="206" t="s">
        <v>271</v>
      </c>
      <c r="F45" s="206" t="s">
        <v>272</v>
      </c>
      <c r="G45" s="211">
        <v>3631.44</v>
      </c>
      <c r="H45" s="211">
        <v>539.69000000000005</v>
      </c>
      <c r="I45" s="205" t="s">
        <v>122</v>
      </c>
      <c r="J45" s="211">
        <f t="shared" si="1"/>
        <v>3091.75</v>
      </c>
      <c r="K45" s="205" t="s">
        <v>273</v>
      </c>
      <c r="L45" s="205" t="s">
        <v>274</v>
      </c>
      <c r="M45" s="205" t="s">
        <v>125</v>
      </c>
      <c r="N45" s="205" t="s">
        <v>275</v>
      </c>
      <c r="O45" s="205" t="s">
        <v>255</v>
      </c>
      <c r="P45" s="206" t="s">
        <v>276</v>
      </c>
      <c r="Q45" s="205" t="s">
        <v>277</v>
      </c>
      <c r="R45" s="205" t="s">
        <v>277</v>
      </c>
      <c r="S45" s="205" t="s">
        <v>142</v>
      </c>
      <c r="T45" s="205" t="s">
        <v>143</v>
      </c>
      <c r="U45" s="107" t="s">
        <v>227</v>
      </c>
      <c r="V45" s="107">
        <v>580</v>
      </c>
      <c r="W45" s="107">
        <v>362</v>
      </c>
      <c r="X45" s="107">
        <v>99</v>
      </c>
      <c r="Y45" s="107">
        <v>2025</v>
      </c>
      <c r="Z45" s="107">
        <v>972</v>
      </c>
      <c r="AA45" s="107">
        <v>0</v>
      </c>
      <c r="AB45" s="205" t="s">
        <v>145</v>
      </c>
      <c r="AC45" s="205" t="s">
        <v>278</v>
      </c>
      <c r="AD45" s="107">
        <v>1</v>
      </c>
    </row>
    <row r="46" spans="1:30" x14ac:dyDescent="0.2">
      <c r="A46" s="205">
        <v>2025</v>
      </c>
      <c r="B46" s="205">
        <v>1176</v>
      </c>
      <c r="C46" s="205" t="s">
        <v>559</v>
      </c>
      <c r="D46" s="206" t="s">
        <v>560</v>
      </c>
      <c r="E46" s="206" t="s">
        <v>261</v>
      </c>
      <c r="F46" s="206" t="s">
        <v>561</v>
      </c>
      <c r="G46" s="211">
        <v>4348.5600000000004</v>
      </c>
      <c r="H46" s="211">
        <v>784.17</v>
      </c>
      <c r="I46" s="205" t="s">
        <v>122</v>
      </c>
      <c r="J46" s="211">
        <f t="shared" si="1"/>
        <v>3564.3900000000003</v>
      </c>
      <c r="K46" s="205" t="s">
        <v>562</v>
      </c>
      <c r="L46" s="205" t="s">
        <v>563</v>
      </c>
      <c r="M46" s="205" t="s">
        <v>125</v>
      </c>
      <c r="N46" s="205" t="s">
        <v>564</v>
      </c>
      <c r="O46" s="205" t="s">
        <v>255</v>
      </c>
      <c r="P46" s="206" t="s">
        <v>565</v>
      </c>
      <c r="Q46" s="205" t="s">
        <v>566</v>
      </c>
      <c r="R46" s="205" t="s">
        <v>566</v>
      </c>
      <c r="S46" s="205" t="s">
        <v>142</v>
      </c>
      <c r="T46" s="205" t="s">
        <v>143</v>
      </c>
      <c r="U46" s="107" t="s">
        <v>567</v>
      </c>
      <c r="V46" s="107">
        <v>3660</v>
      </c>
      <c r="W46" s="107">
        <v>1345</v>
      </c>
      <c r="X46" s="107">
        <v>99</v>
      </c>
      <c r="Y46" s="107">
        <v>2025</v>
      </c>
      <c r="Z46" s="107">
        <v>875</v>
      </c>
      <c r="AA46" s="107">
        <v>0</v>
      </c>
      <c r="AB46" s="205" t="s">
        <v>568</v>
      </c>
      <c r="AC46" s="205" t="s">
        <v>278</v>
      </c>
      <c r="AD46" s="107">
        <v>1</v>
      </c>
    </row>
    <row r="47" spans="1:30" x14ac:dyDescent="0.2">
      <c r="A47" s="205">
        <v>2025</v>
      </c>
      <c r="B47" s="205">
        <v>1177</v>
      </c>
      <c r="C47" s="205" t="s">
        <v>559</v>
      </c>
      <c r="D47" s="206" t="s">
        <v>569</v>
      </c>
      <c r="E47" s="206" t="s">
        <v>261</v>
      </c>
      <c r="F47" s="206" t="s">
        <v>561</v>
      </c>
      <c r="G47" s="211">
        <v>4348.5600000000004</v>
      </c>
      <c r="H47" s="211">
        <v>784.17</v>
      </c>
      <c r="I47" s="205" t="s">
        <v>122</v>
      </c>
      <c r="J47" s="211">
        <f t="shared" si="1"/>
        <v>3564.3900000000003</v>
      </c>
      <c r="K47" s="205" t="s">
        <v>562</v>
      </c>
      <c r="L47" s="205" t="s">
        <v>570</v>
      </c>
      <c r="M47" s="205" t="s">
        <v>125</v>
      </c>
      <c r="N47" s="205" t="s">
        <v>571</v>
      </c>
      <c r="O47" s="205" t="s">
        <v>255</v>
      </c>
      <c r="P47" s="206" t="s">
        <v>565</v>
      </c>
      <c r="Q47" s="205" t="s">
        <v>566</v>
      </c>
      <c r="R47" s="205" t="s">
        <v>566</v>
      </c>
      <c r="S47" s="205" t="s">
        <v>142</v>
      </c>
      <c r="T47" s="205" t="s">
        <v>143</v>
      </c>
      <c r="U47" s="107" t="s">
        <v>567</v>
      </c>
      <c r="V47" s="107">
        <v>3660</v>
      </c>
      <c r="W47" s="107">
        <v>1345</v>
      </c>
      <c r="X47" s="107">
        <v>99</v>
      </c>
      <c r="Y47" s="107">
        <v>2025</v>
      </c>
      <c r="Z47" s="107">
        <v>875</v>
      </c>
      <c r="AA47" s="107">
        <v>0</v>
      </c>
      <c r="AB47" s="205" t="s">
        <v>568</v>
      </c>
      <c r="AC47" s="205" t="s">
        <v>278</v>
      </c>
      <c r="AD47" s="107">
        <v>0</v>
      </c>
    </row>
    <row r="48" spans="1:30" x14ac:dyDescent="0.2">
      <c r="A48" s="205">
        <v>2025</v>
      </c>
      <c r="B48" s="205">
        <v>1182</v>
      </c>
      <c r="C48" s="205" t="s">
        <v>279</v>
      </c>
      <c r="D48" s="206" t="s">
        <v>293</v>
      </c>
      <c r="E48" s="206" t="s">
        <v>255</v>
      </c>
      <c r="F48" s="206" t="s">
        <v>294</v>
      </c>
      <c r="G48" s="211">
        <v>351.12</v>
      </c>
      <c r="H48" s="211">
        <v>73.16</v>
      </c>
      <c r="I48" s="205" t="s">
        <v>122</v>
      </c>
      <c r="J48" s="211">
        <f t="shared" si="1"/>
        <v>277.96000000000004</v>
      </c>
      <c r="K48" s="205" t="s">
        <v>282</v>
      </c>
      <c r="L48" s="205" t="s">
        <v>295</v>
      </c>
      <c r="M48" s="205" t="s">
        <v>125</v>
      </c>
      <c r="N48" s="205" t="s">
        <v>296</v>
      </c>
      <c r="O48" s="205" t="s">
        <v>188</v>
      </c>
      <c r="P48" s="206" t="s">
        <v>285</v>
      </c>
      <c r="Q48" s="205" t="s">
        <v>286</v>
      </c>
      <c r="R48" s="205" t="s">
        <v>286</v>
      </c>
      <c r="S48" s="205" t="s">
        <v>142</v>
      </c>
      <c r="T48" s="205" t="s">
        <v>143</v>
      </c>
      <c r="U48" s="107" t="s">
        <v>205</v>
      </c>
      <c r="V48" s="107">
        <v>1570</v>
      </c>
      <c r="W48" s="107">
        <v>950</v>
      </c>
      <c r="X48" s="107">
        <v>6</v>
      </c>
      <c r="Y48" s="107">
        <v>2025</v>
      </c>
      <c r="Z48" s="107">
        <v>1525</v>
      </c>
      <c r="AA48" s="107">
        <v>0</v>
      </c>
      <c r="AB48" s="205" t="s">
        <v>287</v>
      </c>
      <c r="AC48" s="205" t="s">
        <v>297</v>
      </c>
      <c r="AD48" s="107">
        <v>0</v>
      </c>
    </row>
    <row r="49" spans="1:30" x14ac:dyDescent="0.2">
      <c r="A49" s="205">
        <v>2025</v>
      </c>
      <c r="B49" s="205">
        <v>1183</v>
      </c>
      <c r="C49" s="205" t="s">
        <v>279</v>
      </c>
      <c r="D49" s="206" t="s">
        <v>298</v>
      </c>
      <c r="E49" s="206" t="s">
        <v>255</v>
      </c>
      <c r="F49" s="206" t="s">
        <v>299</v>
      </c>
      <c r="G49" s="211">
        <v>9.67</v>
      </c>
      <c r="H49" s="211">
        <v>1.43</v>
      </c>
      <c r="I49" s="205" t="s">
        <v>122</v>
      </c>
      <c r="J49" s="211">
        <f t="shared" si="1"/>
        <v>8.24</v>
      </c>
      <c r="K49" s="205" t="s">
        <v>282</v>
      </c>
      <c r="L49" s="205" t="s">
        <v>300</v>
      </c>
      <c r="M49" s="205" t="s">
        <v>125</v>
      </c>
      <c r="N49" s="205" t="s">
        <v>301</v>
      </c>
      <c r="O49" s="205" t="s">
        <v>188</v>
      </c>
      <c r="P49" s="206" t="s">
        <v>285</v>
      </c>
      <c r="Q49" s="205" t="s">
        <v>286</v>
      </c>
      <c r="R49" s="205" t="s">
        <v>286</v>
      </c>
      <c r="S49" s="205" t="s">
        <v>142</v>
      </c>
      <c r="T49" s="205" t="s">
        <v>143</v>
      </c>
      <c r="U49" s="107" t="s">
        <v>229</v>
      </c>
      <c r="V49" s="107">
        <v>20</v>
      </c>
      <c r="W49" s="107">
        <v>555</v>
      </c>
      <c r="X49" s="107">
        <v>99</v>
      </c>
      <c r="Y49" s="107">
        <v>2025</v>
      </c>
      <c r="Z49" s="107">
        <v>1529</v>
      </c>
      <c r="AA49" s="107">
        <v>0</v>
      </c>
      <c r="AB49" s="205" t="s">
        <v>287</v>
      </c>
      <c r="AC49" s="205" t="s">
        <v>297</v>
      </c>
      <c r="AD49" s="107">
        <v>0</v>
      </c>
    </row>
    <row r="50" spans="1:30" x14ac:dyDescent="0.2">
      <c r="A50" s="205">
        <v>2025</v>
      </c>
      <c r="B50" s="205">
        <v>1184</v>
      </c>
      <c r="C50" s="205" t="s">
        <v>279</v>
      </c>
      <c r="D50" s="206" t="s">
        <v>302</v>
      </c>
      <c r="E50" s="206" t="s">
        <v>255</v>
      </c>
      <c r="F50" s="206" t="s">
        <v>303</v>
      </c>
      <c r="G50" s="211">
        <v>281.02999999999997</v>
      </c>
      <c r="H50" s="211">
        <v>50.68</v>
      </c>
      <c r="I50" s="205" t="s">
        <v>122</v>
      </c>
      <c r="J50" s="211">
        <f t="shared" si="1"/>
        <v>230.34999999999997</v>
      </c>
      <c r="K50" s="205" t="s">
        <v>282</v>
      </c>
      <c r="L50" s="205" t="s">
        <v>304</v>
      </c>
      <c r="M50" s="205" t="s">
        <v>125</v>
      </c>
      <c r="N50" s="205" t="s">
        <v>305</v>
      </c>
      <c r="O50" s="205" t="s">
        <v>188</v>
      </c>
      <c r="P50" s="206" t="s">
        <v>285</v>
      </c>
      <c r="Q50" s="205" t="s">
        <v>286</v>
      </c>
      <c r="R50" s="205" t="s">
        <v>286</v>
      </c>
      <c r="S50" s="205" t="s">
        <v>142</v>
      </c>
      <c r="T50" s="205" t="s">
        <v>143</v>
      </c>
      <c r="U50" s="107" t="s">
        <v>227</v>
      </c>
      <c r="V50" s="107">
        <v>580</v>
      </c>
      <c r="W50" s="107">
        <v>540</v>
      </c>
      <c r="X50" s="107">
        <v>5</v>
      </c>
      <c r="Y50" s="107">
        <v>2025</v>
      </c>
      <c r="Z50" s="107">
        <v>1519</v>
      </c>
      <c r="AA50" s="107">
        <v>0</v>
      </c>
      <c r="AB50" s="205" t="s">
        <v>287</v>
      </c>
      <c r="AC50" s="205" t="s">
        <v>297</v>
      </c>
      <c r="AD50" s="107">
        <v>0</v>
      </c>
    </row>
    <row r="51" spans="1:30" x14ac:dyDescent="0.2">
      <c r="A51" s="205">
        <v>2025</v>
      </c>
      <c r="B51" s="205">
        <v>1190</v>
      </c>
      <c r="C51" s="205" t="s">
        <v>279</v>
      </c>
      <c r="D51" s="206" t="s">
        <v>326</v>
      </c>
      <c r="E51" s="206" t="s">
        <v>255</v>
      </c>
      <c r="F51" s="206" t="s">
        <v>327</v>
      </c>
      <c r="G51" s="211">
        <v>160.5</v>
      </c>
      <c r="H51" s="211">
        <v>28.94</v>
      </c>
      <c r="I51" s="205" t="s">
        <v>122</v>
      </c>
      <c r="J51" s="211">
        <f t="shared" si="1"/>
        <v>131.56</v>
      </c>
      <c r="K51" s="205" t="s">
        <v>282</v>
      </c>
      <c r="L51" s="205" t="s">
        <v>328</v>
      </c>
      <c r="M51" s="205" t="s">
        <v>125</v>
      </c>
      <c r="N51" s="205" t="s">
        <v>329</v>
      </c>
      <c r="O51" s="205" t="s">
        <v>188</v>
      </c>
      <c r="P51" s="206" t="s">
        <v>285</v>
      </c>
      <c r="Q51" s="205" t="s">
        <v>286</v>
      </c>
      <c r="R51" s="205" t="s">
        <v>286</v>
      </c>
      <c r="S51" s="205" t="s">
        <v>142</v>
      </c>
      <c r="T51" s="205" t="s">
        <v>143</v>
      </c>
      <c r="U51" s="107" t="s">
        <v>201</v>
      </c>
      <c r="V51" s="107">
        <v>2340</v>
      </c>
      <c r="W51" s="107">
        <v>1225</v>
      </c>
      <c r="X51" s="107">
        <v>3</v>
      </c>
      <c r="Y51" s="107">
        <v>2025</v>
      </c>
      <c r="Z51" s="107">
        <v>1522</v>
      </c>
      <c r="AA51" s="107">
        <v>0</v>
      </c>
      <c r="AB51" s="205" t="s">
        <v>287</v>
      </c>
      <c r="AC51" s="205" t="s">
        <v>297</v>
      </c>
      <c r="AD51" s="107">
        <v>0</v>
      </c>
    </row>
    <row r="52" spans="1:30" x14ac:dyDescent="0.2">
      <c r="A52" s="205">
        <v>2025</v>
      </c>
      <c r="B52" s="205">
        <v>1192</v>
      </c>
      <c r="C52" s="205" t="s">
        <v>279</v>
      </c>
      <c r="D52" s="206" t="s">
        <v>334</v>
      </c>
      <c r="E52" s="206" t="s">
        <v>255</v>
      </c>
      <c r="F52" s="206" t="s">
        <v>335</v>
      </c>
      <c r="G52" s="211">
        <v>275.98</v>
      </c>
      <c r="H52" s="211">
        <v>49.77</v>
      </c>
      <c r="I52" s="205" t="s">
        <v>122</v>
      </c>
      <c r="J52" s="211">
        <f t="shared" si="1"/>
        <v>226.21</v>
      </c>
      <c r="K52" s="205" t="s">
        <v>282</v>
      </c>
      <c r="L52" s="205" t="s">
        <v>336</v>
      </c>
      <c r="M52" s="205" t="s">
        <v>125</v>
      </c>
      <c r="N52" s="205" t="s">
        <v>337</v>
      </c>
      <c r="O52" s="205" t="s">
        <v>188</v>
      </c>
      <c r="P52" s="206" t="s">
        <v>285</v>
      </c>
      <c r="Q52" s="205" t="s">
        <v>286</v>
      </c>
      <c r="R52" s="205" t="s">
        <v>286</v>
      </c>
      <c r="S52" s="205" t="s">
        <v>142</v>
      </c>
      <c r="T52" s="205" t="s">
        <v>143</v>
      </c>
      <c r="U52" s="107" t="s">
        <v>225</v>
      </c>
      <c r="V52" s="107">
        <v>1680</v>
      </c>
      <c r="W52" s="107">
        <v>1010</v>
      </c>
      <c r="X52" s="107">
        <v>6</v>
      </c>
      <c r="Y52" s="107">
        <v>2025</v>
      </c>
      <c r="Z52" s="107">
        <v>1527</v>
      </c>
      <c r="AA52" s="107">
        <v>0</v>
      </c>
      <c r="AB52" s="205" t="s">
        <v>287</v>
      </c>
      <c r="AC52" s="205" t="s">
        <v>297</v>
      </c>
      <c r="AD52" s="107">
        <v>0</v>
      </c>
    </row>
    <row r="53" spans="1:30" x14ac:dyDescent="0.2">
      <c r="A53" s="205">
        <v>2025</v>
      </c>
      <c r="B53" s="205">
        <v>1193</v>
      </c>
      <c r="C53" s="205" t="s">
        <v>279</v>
      </c>
      <c r="D53" s="206" t="s">
        <v>338</v>
      </c>
      <c r="E53" s="206" t="s">
        <v>255</v>
      </c>
      <c r="F53" s="206" t="s">
        <v>339</v>
      </c>
      <c r="G53" s="211">
        <v>88.56</v>
      </c>
      <c r="H53" s="211">
        <v>15.97</v>
      </c>
      <c r="I53" s="205" t="s">
        <v>122</v>
      </c>
      <c r="J53" s="211">
        <f t="shared" si="1"/>
        <v>72.59</v>
      </c>
      <c r="K53" s="205" t="s">
        <v>282</v>
      </c>
      <c r="L53" s="205" t="s">
        <v>340</v>
      </c>
      <c r="M53" s="205" t="s">
        <v>125</v>
      </c>
      <c r="N53" s="205" t="s">
        <v>341</v>
      </c>
      <c r="O53" s="205" t="s">
        <v>188</v>
      </c>
      <c r="P53" s="206" t="s">
        <v>285</v>
      </c>
      <c r="Q53" s="205" t="s">
        <v>286</v>
      </c>
      <c r="R53" s="205" t="s">
        <v>286</v>
      </c>
      <c r="S53" s="205" t="s">
        <v>142</v>
      </c>
      <c r="T53" s="205" t="s">
        <v>143</v>
      </c>
      <c r="U53" s="107" t="s">
        <v>342</v>
      </c>
      <c r="V53" s="107">
        <v>3330</v>
      </c>
      <c r="W53" s="107">
        <v>792</v>
      </c>
      <c r="X53" s="107">
        <v>1</v>
      </c>
      <c r="Y53" s="107">
        <v>2025</v>
      </c>
      <c r="Z53" s="107">
        <v>1521</v>
      </c>
      <c r="AA53" s="107">
        <v>0</v>
      </c>
      <c r="AB53" s="205" t="s">
        <v>287</v>
      </c>
      <c r="AC53" s="205" t="s">
        <v>297</v>
      </c>
      <c r="AD53" s="107">
        <v>0</v>
      </c>
    </row>
    <row r="54" spans="1:30" x14ac:dyDescent="0.2">
      <c r="A54" s="205">
        <v>2025</v>
      </c>
      <c r="B54" s="205">
        <v>1196</v>
      </c>
      <c r="C54" s="205" t="s">
        <v>279</v>
      </c>
      <c r="D54" s="206" t="s">
        <v>350</v>
      </c>
      <c r="E54" s="206" t="s">
        <v>255</v>
      </c>
      <c r="F54" s="206" t="s">
        <v>351</v>
      </c>
      <c r="G54" s="211">
        <v>6.23</v>
      </c>
      <c r="H54" s="211">
        <v>1.1200000000000001</v>
      </c>
      <c r="I54" s="205" t="s">
        <v>122</v>
      </c>
      <c r="J54" s="211">
        <f t="shared" si="1"/>
        <v>5.1100000000000003</v>
      </c>
      <c r="K54" s="205" t="s">
        <v>282</v>
      </c>
      <c r="L54" s="205" t="s">
        <v>352</v>
      </c>
      <c r="M54" s="205" t="s">
        <v>125</v>
      </c>
      <c r="N54" s="205" t="s">
        <v>353</v>
      </c>
      <c r="O54" s="205" t="s">
        <v>188</v>
      </c>
      <c r="P54" s="206" t="s">
        <v>285</v>
      </c>
      <c r="Q54" s="205" t="s">
        <v>286</v>
      </c>
      <c r="R54" s="205" t="s">
        <v>286</v>
      </c>
      <c r="S54" s="205" t="s">
        <v>142</v>
      </c>
      <c r="T54" s="205" t="s">
        <v>143</v>
      </c>
      <c r="U54" s="107" t="s">
        <v>196</v>
      </c>
      <c r="V54" s="107">
        <v>1460</v>
      </c>
      <c r="W54" s="107">
        <v>860</v>
      </c>
      <c r="X54" s="107">
        <v>7</v>
      </c>
      <c r="Y54" s="107">
        <v>2025</v>
      </c>
      <c r="Z54" s="107">
        <v>1524</v>
      </c>
      <c r="AA54" s="107">
        <v>0</v>
      </c>
      <c r="AB54" s="205" t="s">
        <v>287</v>
      </c>
      <c r="AC54" s="205" t="s">
        <v>297</v>
      </c>
      <c r="AD54" s="107">
        <v>0</v>
      </c>
    </row>
    <row r="55" spans="1:30" x14ac:dyDescent="0.2">
      <c r="A55" s="205">
        <v>2025</v>
      </c>
      <c r="B55" s="205">
        <v>1180</v>
      </c>
      <c r="C55" s="205" t="s">
        <v>279</v>
      </c>
      <c r="D55" s="206" t="s">
        <v>280</v>
      </c>
      <c r="E55" s="206" t="s">
        <v>255</v>
      </c>
      <c r="F55" s="206" t="s">
        <v>281</v>
      </c>
      <c r="G55" s="211">
        <v>28.98</v>
      </c>
      <c r="H55" s="211">
        <v>5.23</v>
      </c>
      <c r="I55" s="205" t="s">
        <v>122</v>
      </c>
      <c r="J55" s="211">
        <f t="shared" si="1"/>
        <v>23.75</v>
      </c>
      <c r="K55" s="205" t="s">
        <v>282</v>
      </c>
      <c r="L55" s="205" t="s">
        <v>132</v>
      </c>
      <c r="M55" s="205" t="s">
        <v>125</v>
      </c>
      <c r="N55" s="205" t="s">
        <v>283</v>
      </c>
      <c r="O55" s="205" t="s">
        <v>284</v>
      </c>
      <c r="P55" s="206" t="s">
        <v>285</v>
      </c>
      <c r="Q55" s="205" t="s">
        <v>286</v>
      </c>
      <c r="R55" s="205" t="s">
        <v>286</v>
      </c>
      <c r="S55" s="205" t="s">
        <v>142</v>
      </c>
      <c r="T55" s="205" t="s">
        <v>143</v>
      </c>
      <c r="U55" s="107" t="s">
        <v>231</v>
      </c>
      <c r="V55" s="107">
        <v>140</v>
      </c>
      <c r="W55" s="107">
        <v>180</v>
      </c>
      <c r="X55" s="107">
        <v>14</v>
      </c>
      <c r="Y55" s="107">
        <v>2025</v>
      </c>
      <c r="Z55" s="107">
        <v>1514</v>
      </c>
      <c r="AA55" s="107">
        <v>0</v>
      </c>
      <c r="AB55" s="205" t="s">
        <v>287</v>
      </c>
      <c r="AC55" s="205" t="s">
        <v>288</v>
      </c>
      <c r="AD55" s="107">
        <v>1</v>
      </c>
    </row>
    <row r="56" spans="1:30" x14ac:dyDescent="0.2">
      <c r="A56" s="205">
        <v>2025</v>
      </c>
      <c r="B56" s="205">
        <v>1180</v>
      </c>
      <c r="C56" s="205" t="s">
        <v>279</v>
      </c>
      <c r="D56" s="206" t="s">
        <v>280</v>
      </c>
      <c r="E56" s="206" t="s">
        <v>255</v>
      </c>
      <c r="F56" s="206" t="s">
        <v>281</v>
      </c>
      <c r="G56" s="211">
        <v>28.98</v>
      </c>
      <c r="H56" s="211">
        <v>5.23</v>
      </c>
      <c r="I56" s="205" t="s">
        <v>122</v>
      </c>
      <c r="J56" s="211">
        <f t="shared" si="1"/>
        <v>23.75</v>
      </c>
      <c r="K56" s="205" t="s">
        <v>282</v>
      </c>
      <c r="L56" s="205" t="s">
        <v>132</v>
      </c>
      <c r="M56" s="205" t="s">
        <v>125</v>
      </c>
      <c r="N56" s="205" t="s">
        <v>283</v>
      </c>
      <c r="O56" s="205" t="s">
        <v>284</v>
      </c>
      <c r="P56" s="206" t="s">
        <v>285</v>
      </c>
      <c r="Q56" s="205" t="s">
        <v>286</v>
      </c>
      <c r="R56" s="205" t="s">
        <v>286</v>
      </c>
      <c r="S56" s="205" t="s">
        <v>142</v>
      </c>
      <c r="T56" s="205" t="s">
        <v>143</v>
      </c>
      <c r="U56" s="107" t="s">
        <v>232</v>
      </c>
      <c r="V56" s="107">
        <v>250</v>
      </c>
      <c r="W56" s="107">
        <v>180</v>
      </c>
      <c r="X56" s="107">
        <v>26</v>
      </c>
      <c r="Y56" s="107">
        <v>2025</v>
      </c>
      <c r="Z56" s="107">
        <v>1515</v>
      </c>
      <c r="AA56" s="107">
        <v>0</v>
      </c>
      <c r="AB56" s="205" t="s">
        <v>287</v>
      </c>
      <c r="AC56" s="205" t="s">
        <v>288</v>
      </c>
      <c r="AD56" s="107">
        <v>0</v>
      </c>
    </row>
    <row r="57" spans="1:30" x14ac:dyDescent="0.2">
      <c r="A57" s="205">
        <v>2025</v>
      </c>
      <c r="B57" s="205">
        <v>1180</v>
      </c>
      <c r="C57" s="205" t="s">
        <v>279</v>
      </c>
      <c r="D57" s="206" t="s">
        <v>280</v>
      </c>
      <c r="E57" s="206" t="s">
        <v>255</v>
      </c>
      <c r="F57" s="206" t="s">
        <v>281</v>
      </c>
      <c r="G57" s="211">
        <v>28.96</v>
      </c>
      <c r="H57" s="211">
        <v>5.21</v>
      </c>
      <c r="I57" s="205" t="s">
        <v>122</v>
      </c>
      <c r="J57" s="211">
        <f t="shared" si="1"/>
        <v>23.75</v>
      </c>
      <c r="K57" s="205" t="s">
        <v>282</v>
      </c>
      <c r="L57" s="205" t="s">
        <v>132</v>
      </c>
      <c r="M57" s="205" t="s">
        <v>125</v>
      </c>
      <c r="N57" s="205" t="s">
        <v>283</v>
      </c>
      <c r="O57" s="205" t="s">
        <v>284</v>
      </c>
      <c r="P57" s="206" t="s">
        <v>285</v>
      </c>
      <c r="Q57" s="205" t="s">
        <v>286</v>
      </c>
      <c r="R57" s="205" t="s">
        <v>286</v>
      </c>
      <c r="S57" s="205" t="s">
        <v>142</v>
      </c>
      <c r="T57" s="205" t="s">
        <v>143</v>
      </c>
      <c r="U57" s="107" t="s">
        <v>227</v>
      </c>
      <c r="V57" s="107">
        <v>580</v>
      </c>
      <c r="W57" s="107">
        <v>380</v>
      </c>
      <c r="X57" s="107">
        <v>6</v>
      </c>
      <c r="Y57" s="107">
        <v>2025</v>
      </c>
      <c r="Z57" s="107">
        <v>1516</v>
      </c>
      <c r="AA57" s="107">
        <v>0</v>
      </c>
      <c r="AB57" s="205" t="s">
        <v>287</v>
      </c>
      <c r="AC57" s="205" t="s">
        <v>288</v>
      </c>
      <c r="AD57" s="107">
        <v>0</v>
      </c>
    </row>
    <row r="58" spans="1:30" x14ac:dyDescent="0.2">
      <c r="A58" s="205">
        <v>2025</v>
      </c>
      <c r="B58" s="205">
        <v>1180</v>
      </c>
      <c r="C58" s="205" t="s">
        <v>279</v>
      </c>
      <c r="D58" s="206" t="s">
        <v>280</v>
      </c>
      <c r="E58" s="206" t="s">
        <v>255</v>
      </c>
      <c r="F58" s="206" t="s">
        <v>281</v>
      </c>
      <c r="G58" s="211">
        <v>29</v>
      </c>
      <c r="H58" s="211">
        <v>5.23</v>
      </c>
      <c r="I58" s="205" t="s">
        <v>122</v>
      </c>
      <c r="J58" s="211">
        <f t="shared" si="1"/>
        <v>23.77</v>
      </c>
      <c r="K58" s="205" t="s">
        <v>282</v>
      </c>
      <c r="L58" s="205" t="s">
        <v>132</v>
      </c>
      <c r="M58" s="205" t="s">
        <v>125</v>
      </c>
      <c r="N58" s="205" t="s">
        <v>283</v>
      </c>
      <c r="O58" s="205" t="s">
        <v>284</v>
      </c>
      <c r="P58" s="206" t="s">
        <v>285</v>
      </c>
      <c r="Q58" s="205" t="s">
        <v>286</v>
      </c>
      <c r="R58" s="205" t="s">
        <v>286</v>
      </c>
      <c r="S58" s="205" t="s">
        <v>142</v>
      </c>
      <c r="T58" s="205" t="s">
        <v>143</v>
      </c>
      <c r="U58" s="107" t="s">
        <v>289</v>
      </c>
      <c r="V58" s="107">
        <v>1130</v>
      </c>
      <c r="W58" s="107">
        <v>770</v>
      </c>
      <c r="X58" s="107">
        <v>6</v>
      </c>
      <c r="Y58" s="107">
        <v>2025</v>
      </c>
      <c r="Z58" s="107">
        <v>1517</v>
      </c>
      <c r="AA58" s="107">
        <v>0</v>
      </c>
      <c r="AB58" s="205" t="s">
        <v>287</v>
      </c>
      <c r="AC58" s="205" t="s">
        <v>288</v>
      </c>
      <c r="AD58" s="107">
        <v>0</v>
      </c>
    </row>
    <row r="59" spans="1:30" x14ac:dyDescent="0.2">
      <c r="A59" s="205">
        <v>2025</v>
      </c>
      <c r="B59" s="205">
        <v>1180</v>
      </c>
      <c r="C59" s="205" t="s">
        <v>279</v>
      </c>
      <c r="D59" s="206" t="s">
        <v>280</v>
      </c>
      <c r="E59" s="206" t="s">
        <v>255</v>
      </c>
      <c r="F59" s="206" t="s">
        <v>281</v>
      </c>
      <c r="G59" s="211">
        <v>28.98</v>
      </c>
      <c r="H59" s="211">
        <v>5.23</v>
      </c>
      <c r="I59" s="205" t="s">
        <v>122</v>
      </c>
      <c r="J59" s="211">
        <f t="shared" si="1"/>
        <v>23.75</v>
      </c>
      <c r="K59" s="205" t="s">
        <v>282</v>
      </c>
      <c r="L59" s="205" t="s">
        <v>132</v>
      </c>
      <c r="M59" s="205" t="s">
        <v>125</v>
      </c>
      <c r="N59" s="205" t="s">
        <v>283</v>
      </c>
      <c r="O59" s="205" t="s">
        <v>284</v>
      </c>
      <c r="P59" s="206" t="s">
        <v>285</v>
      </c>
      <c r="Q59" s="205" t="s">
        <v>286</v>
      </c>
      <c r="R59" s="205" t="s">
        <v>286</v>
      </c>
      <c r="S59" s="205" t="s">
        <v>142</v>
      </c>
      <c r="T59" s="205" t="s">
        <v>143</v>
      </c>
      <c r="U59" s="107" t="s">
        <v>226</v>
      </c>
      <c r="V59" s="107">
        <v>4100</v>
      </c>
      <c r="W59" s="107">
        <v>180</v>
      </c>
      <c r="X59" s="107">
        <v>37</v>
      </c>
      <c r="Y59" s="107">
        <v>2025</v>
      </c>
      <c r="Z59" s="107">
        <v>1518</v>
      </c>
      <c r="AA59" s="107">
        <v>0</v>
      </c>
      <c r="AB59" s="205" t="s">
        <v>287</v>
      </c>
      <c r="AC59" s="205" t="s">
        <v>288</v>
      </c>
      <c r="AD59" s="107">
        <v>0</v>
      </c>
    </row>
    <row r="60" spans="1:30" x14ac:dyDescent="0.2">
      <c r="A60" s="205">
        <v>2025</v>
      </c>
      <c r="B60" s="205">
        <v>1181</v>
      </c>
      <c r="C60" s="205" t="s">
        <v>279</v>
      </c>
      <c r="D60" s="206" t="s">
        <v>290</v>
      </c>
      <c r="E60" s="206" t="s">
        <v>255</v>
      </c>
      <c r="F60" s="206" t="s">
        <v>291</v>
      </c>
      <c r="G60" s="211">
        <v>82.62</v>
      </c>
      <c r="H60" s="211">
        <v>14.9</v>
      </c>
      <c r="I60" s="205" t="s">
        <v>122</v>
      </c>
      <c r="J60" s="211">
        <f t="shared" si="1"/>
        <v>67.72</v>
      </c>
      <c r="K60" s="205" t="s">
        <v>282</v>
      </c>
      <c r="L60" s="205" t="s">
        <v>132</v>
      </c>
      <c r="M60" s="205" t="s">
        <v>125</v>
      </c>
      <c r="N60" s="205" t="s">
        <v>292</v>
      </c>
      <c r="O60" s="205" t="s">
        <v>284</v>
      </c>
      <c r="P60" s="206" t="s">
        <v>285</v>
      </c>
      <c r="Q60" s="205" t="s">
        <v>286</v>
      </c>
      <c r="R60" s="205" t="s">
        <v>286</v>
      </c>
      <c r="S60" s="205" t="s">
        <v>142</v>
      </c>
      <c r="T60" s="205" t="s">
        <v>143</v>
      </c>
      <c r="U60" s="107" t="s">
        <v>196</v>
      </c>
      <c r="V60" s="107">
        <v>1460</v>
      </c>
      <c r="W60" s="107">
        <v>860</v>
      </c>
      <c r="X60" s="107">
        <v>7</v>
      </c>
      <c r="Y60" s="107">
        <v>2025</v>
      </c>
      <c r="Z60" s="107">
        <v>1524</v>
      </c>
      <c r="AA60" s="107">
        <v>0</v>
      </c>
      <c r="AB60" s="205" t="s">
        <v>287</v>
      </c>
      <c r="AC60" s="205" t="s">
        <v>288</v>
      </c>
      <c r="AD60" s="107">
        <v>0</v>
      </c>
    </row>
    <row r="61" spans="1:30" x14ac:dyDescent="0.2">
      <c r="A61" s="205">
        <v>2025</v>
      </c>
      <c r="B61" s="205">
        <v>1181</v>
      </c>
      <c r="C61" s="205" t="s">
        <v>279</v>
      </c>
      <c r="D61" s="206" t="s">
        <v>290</v>
      </c>
      <c r="E61" s="206" t="s">
        <v>255</v>
      </c>
      <c r="F61" s="206" t="s">
        <v>291</v>
      </c>
      <c r="G61" s="211">
        <v>192.78</v>
      </c>
      <c r="H61" s="211">
        <v>34.76</v>
      </c>
      <c r="I61" s="205" t="s">
        <v>122</v>
      </c>
      <c r="J61" s="211">
        <f t="shared" si="1"/>
        <v>158.02000000000001</v>
      </c>
      <c r="K61" s="205" t="s">
        <v>282</v>
      </c>
      <c r="L61" s="205" t="s">
        <v>132</v>
      </c>
      <c r="M61" s="205" t="s">
        <v>125</v>
      </c>
      <c r="N61" s="205" t="s">
        <v>292</v>
      </c>
      <c r="O61" s="205" t="s">
        <v>284</v>
      </c>
      <c r="P61" s="206" t="s">
        <v>285</v>
      </c>
      <c r="Q61" s="205" t="s">
        <v>286</v>
      </c>
      <c r="R61" s="205" t="s">
        <v>286</v>
      </c>
      <c r="S61" s="205" t="s">
        <v>142</v>
      </c>
      <c r="T61" s="205" t="s">
        <v>143</v>
      </c>
      <c r="U61" s="107" t="s">
        <v>205</v>
      </c>
      <c r="V61" s="107">
        <v>1570</v>
      </c>
      <c r="W61" s="107">
        <v>950</v>
      </c>
      <c r="X61" s="107">
        <v>6</v>
      </c>
      <c r="Y61" s="107">
        <v>2025</v>
      </c>
      <c r="Z61" s="107">
        <v>1525</v>
      </c>
      <c r="AA61" s="107">
        <v>0</v>
      </c>
      <c r="AB61" s="205" t="s">
        <v>287</v>
      </c>
      <c r="AC61" s="205" t="s">
        <v>288</v>
      </c>
      <c r="AD61" s="107">
        <v>0</v>
      </c>
    </row>
    <row r="62" spans="1:30" x14ac:dyDescent="0.2">
      <c r="A62" s="205">
        <v>2025</v>
      </c>
      <c r="B62" s="205">
        <v>1185</v>
      </c>
      <c r="C62" s="205" t="s">
        <v>279</v>
      </c>
      <c r="D62" s="206" t="s">
        <v>306</v>
      </c>
      <c r="E62" s="206" t="s">
        <v>255</v>
      </c>
      <c r="F62" s="206" t="s">
        <v>307</v>
      </c>
      <c r="G62" s="211">
        <v>7.22</v>
      </c>
      <c r="H62" s="211">
        <v>1.3</v>
      </c>
      <c r="I62" s="205" t="s">
        <v>122</v>
      </c>
      <c r="J62" s="211">
        <f t="shared" si="1"/>
        <v>5.92</v>
      </c>
      <c r="K62" s="205" t="s">
        <v>282</v>
      </c>
      <c r="L62" s="205" t="s">
        <v>308</v>
      </c>
      <c r="M62" s="205" t="s">
        <v>125</v>
      </c>
      <c r="N62" s="205" t="s">
        <v>309</v>
      </c>
      <c r="O62" s="205" t="s">
        <v>284</v>
      </c>
      <c r="P62" s="206" t="s">
        <v>285</v>
      </c>
      <c r="Q62" s="205" t="s">
        <v>286</v>
      </c>
      <c r="R62" s="205" t="s">
        <v>286</v>
      </c>
      <c r="S62" s="205" t="s">
        <v>142</v>
      </c>
      <c r="T62" s="205" t="s">
        <v>143</v>
      </c>
      <c r="U62" s="107" t="s">
        <v>230</v>
      </c>
      <c r="V62" s="107">
        <v>470</v>
      </c>
      <c r="W62" s="107">
        <v>550</v>
      </c>
      <c r="X62" s="107">
        <v>5</v>
      </c>
      <c r="Y62" s="107">
        <v>2025</v>
      </c>
      <c r="Z62" s="107">
        <v>1520</v>
      </c>
      <c r="AA62" s="107">
        <v>0</v>
      </c>
      <c r="AB62" s="205" t="s">
        <v>287</v>
      </c>
      <c r="AC62" s="205" t="s">
        <v>288</v>
      </c>
      <c r="AD62" s="107">
        <v>0</v>
      </c>
    </row>
    <row r="63" spans="1:30" x14ac:dyDescent="0.2">
      <c r="A63" s="205">
        <v>2025</v>
      </c>
      <c r="B63" s="205">
        <v>1186</v>
      </c>
      <c r="C63" s="205" t="s">
        <v>279</v>
      </c>
      <c r="D63" s="206" t="s">
        <v>310</v>
      </c>
      <c r="E63" s="206" t="s">
        <v>255</v>
      </c>
      <c r="F63" s="206" t="s">
        <v>311</v>
      </c>
      <c r="G63" s="211">
        <v>6.23</v>
      </c>
      <c r="H63" s="211">
        <v>1.1200000000000001</v>
      </c>
      <c r="I63" s="205" t="s">
        <v>122</v>
      </c>
      <c r="J63" s="211">
        <f t="shared" si="1"/>
        <v>5.1100000000000003</v>
      </c>
      <c r="K63" s="205" t="s">
        <v>282</v>
      </c>
      <c r="L63" s="205" t="s">
        <v>312</v>
      </c>
      <c r="M63" s="205" t="s">
        <v>125</v>
      </c>
      <c r="N63" s="205" t="s">
        <v>313</v>
      </c>
      <c r="O63" s="205" t="s">
        <v>284</v>
      </c>
      <c r="P63" s="206" t="s">
        <v>285</v>
      </c>
      <c r="Q63" s="205" t="s">
        <v>286</v>
      </c>
      <c r="R63" s="205" t="s">
        <v>286</v>
      </c>
      <c r="S63" s="205" t="s">
        <v>142</v>
      </c>
      <c r="T63" s="205" t="s">
        <v>143</v>
      </c>
      <c r="U63" s="107" t="s">
        <v>230</v>
      </c>
      <c r="V63" s="107">
        <v>470</v>
      </c>
      <c r="W63" s="107">
        <v>550</v>
      </c>
      <c r="X63" s="107">
        <v>5</v>
      </c>
      <c r="Y63" s="107">
        <v>2025</v>
      </c>
      <c r="Z63" s="107">
        <v>1520</v>
      </c>
      <c r="AA63" s="107">
        <v>0</v>
      </c>
      <c r="AB63" s="205" t="s">
        <v>287</v>
      </c>
      <c r="AC63" s="205" t="s">
        <v>288</v>
      </c>
      <c r="AD63" s="107">
        <v>0</v>
      </c>
    </row>
    <row r="64" spans="1:30" x14ac:dyDescent="0.2">
      <c r="A64" s="205">
        <v>2025</v>
      </c>
      <c r="B64" s="205">
        <v>1187</v>
      </c>
      <c r="C64" s="205" t="s">
        <v>279</v>
      </c>
      <c r="D64" s="206" t="s">
        <v>314</v>
      </c>
      <c r="E64" s="206" t="s">
        <v>255</v>
      </c>
      <c r="F64" s="206" t="s">
        <v>315</v>
      </c>
      <c r="G64" s="211">
        <v>372.55</v>
      </c>
      <c r="H64" s="211">
        <v>67.180000000000007</v>
      </c>
      <c r="I64" s="205" t="s">
        <v>122</v>
      </c>
      <c r="J64" s="211">
        <f t="shared" si="1"/>
        <v>305.37</v>
      </c>
      <c r="K64" s="205" t="s">
        <v>282</v>
      </c>
      <c r="L64" s="205" t="s">
        <v>316</v>
      </c>
      <c r="M64" s="205" t="s">
        <v>125</v>
      </c>
      <c r="N64" s="205" t="s">
        <v>317</v>
      </c>
      <c r="O64" s="205" t="s">
        <v>284</v>
      </c>
      <c r="P64" s="206" t="s">
        <v>285</v>
      </c>
      <c r="Q64" s="205" t="s">
        <v>286</v>
      </c>
      <c r="R64" s="205" t="s">
        <v>286</v>
      </c>
      <c r="S64" s="205" t="s">
        <v>142</v>
      </c>
      <c r="T64" s="205" t="s">
        <v>143</v>
      </c>
      <c r="U64" s="107" t="s">
        <v>216</v>
      </c>
      <c r="V64" s="107">
        <v>3770</v>
      </c>
      <c r="W64" s="107">
        <v>1860</v>
      </c>
      <c r="X64" s="107">
        <v>8</v>
      </c>
      <c r="Y64" s="107">
        <v>2025</v>
      </c>
      <c r="Z64" s="107">
        <v>1528</v>
      </c>
      <c r="AA64" s="107">
        <v>0</v>
      </c>
      <c r="AB64" s="205" t="s">
        <v>287</v>
      </c>
      <c r="AC64" s="205" t="s">
        <v>288</v>
      </c>
      <c r="AD64" s="107">
        <v>0</v>
      </c>
    </row>
    <row r="65" spans="1:30" x14ac:dyDescent="0.2">
      <c r="A65" s="205">
        <v>2025</v>
      </c>
      <c r="B65" s="205">
        <v>1188</v>
      </c>
      <c r="C65" s="205" t="s">
        <v>279</v>
      </c>
      <c r="D65" s="206" t="s">
        <v>318</v>
      </c>
      <c r="E65" s="206" t="s">
        <v>255</v>
      </c>
      <c r="F65" s="206" t="s">
        <v>319</v>
      </c>
      <c r="G65" s="211">
        <v>31.72</v>
      </c>
      <c r="H65" s="211">
        <v>3.44</v>
      </c>
      <c r="I65" s="205" t="s">
        <v>122</v>
      </c>
      <c r="J65" s="211">
        <f t="shared" si="1"/>
        <v>28.279999999999998</v>
      </c>
      <c r="K65" s="205" t="s">
        <v>282</v>
      </c>
      <c r="L65" s="205" t="s">
        <v>320</v>
      </c>
      <c r="M65" s="205" t="s">
        <v>125</v>
      </c>
      <c r="N65" s="205" t="s">
        <v>321</v>
      </c>
      <c r="O65" s="205" t="s">
        <v>284</v>
      </c>
      <c r="P65" s="206" t="s">
        <v>285</v>
      </c>
      <c r="Q65" s="205" t="s">
        <v>286</v>
      </c>
      <c r="R65" s="205" t="s">
        <v>286</v>
      </c>
      <c r="S65" s="205" t="s">
        <v>142</v>
      </c>
      <c r="T65" s="205" t="s">
        <v>143</v>
      </c>
      <c r="U65" s="107" t="s">
        <v>216</v>
      </c>
      <c r="V65" s="107">
        <v>3770</v>
      </c>
      <c r="W65" s="107">
        <v>1860</v>
      </c>
      <c r="X65" s="107">
        <v>8</v>
      </c>
      <c r="Y65" s="107">
        <v>2025</v>
      </c>
      <c r="Z65" s="107">
        <v>1528</v>
      </c>
      <c r="AA65" s="107">
        <v>0</v>
      </c>
      <c r="AB65" s="205" t="s">
        <v>287</v>
      </c>
      <c r="AC65" s="205" t="s">
        <v>288</v>
      </c>
      <c r="AD65" s="107">
        <v>0</v>
      </c>
    </row>
    <row r="66" spans="1:30" x14ac:dyDescent="0.2">
      <c r="A66" s="205">
        <v>2025</v>
      </c>
      <c r="B66" s="205">
        <v>1189</v>
      </c>
      <c r="C66" s="205" t="s">
        <v>279</v>
      </c>
      <c r="D66" s="206" t="s">
        <v>322</v>
      </c>
      <c r="E66" s="206" t="s">
        <v>255</v>
      </c>
      <c r="F66" s="206" t="s">
        <v>323</v>
      </c>
      <c r="G66" s="211">
        <v>57.01</v>
      </c>
      <c r="H66" s="211">
        <v>10.28</v>
      </c>
      <c r="I66" s="205" t="s">
        <v>122</v>
      </c>
      <c r="J66" s="211">
        <f t="shared" si="1"/>
        <v>46.73</v>
      </c>
      <c r="K66" s="205" t="s">
        <v>282</v>
      </c>
      <c r="L66" s="205" t="s">
        <v>324</v>
      </c>
      <c r="M66" s="205" t="s">
        <v>125</v>
      </c>
      <c r="N66" s="205" t="s">
        <v>325</v>
      </c>
      <c r="O66" s="205" t="s">
        <v>284</v>
      </c>
      <c r="P66" s="206" t="s">
        <v>285</v>
      </c>
      <c r="Q66" s="205" t="s">
        <v>286</v>
      </c>
      <c r="R66" s="205" t="s">
        <v>286</v>
      </c>
      <c r="S66" s="205" t="s">
        <v>142</v>
      </c>
      <c r="T66" s="205" t="s">
        <v>143</v>
      </c>
      <c r="U66" s="107" t="s">
        <v>201</v>
      </c>
      <c r="V66" s="107">
        <v>2340</v>
      </c>
      <c r="W66" s="107">
        <v>1225</v>
      </c>
      <c r="X66" s="107">
        <v>3</v>
      </c>
      <c r="Y66" s="107">
        <v>2025</v>
      </c>
      <c r="Z66" s="107">
        <v>1522</v>
      </c>
      <c r="AA66" s="107">
        <v>0</v>
      </c>
      <c r="AB66" s="205" t="s">
        <v>287</v>
      </c>
      <c r="AC66" s="205" t="s">
        <v>288</v>
      </c>
      <c r="AD66" s="107">
        <v>0</v>
      </c>
    </row>
    <row r="67" spans="1:30" x14ac:dyDescent="0.2">
      <c r="A67" s="205">
        <v>2025</v>
      </c>
      <c r="B67" s="205">
        <v>1191</v>
      </c>
      <c r="C67" s="205" t="s">
        <v>279</v>
      </c>
      <c r="D67" s="206" t="s">
        <v>330</v>
      </c>
      <c r="E67" s="206" t="s">
        <v>255</v>
      </c>
      <c r="F67" s="206" t="s">
        <v>331</v>
      </c>
      <c r="G67" s="211">
        <v>304.70999999999998</v>
      </c>
      <c r="H67" s="211">
        <v>54.95</v>
      </c>
      <c r="I67" s="205" t="s">
        <v>122</v>
      </c>
      <c r="J67" s="211">
        <f t="shared" si="1"/>
        <v>249.76</v>
      </c>
      <c r="K67" s="205" t="s">
        <v>282</v>
      </c>
      <c r="L67" s="205" t="s">
        <v>332</v>
      </c>
      <c r="M67" s="205" t="s">
        <v>125</v>
      </c>
      <c r="N67" s="205" t="s">
        <v>333</v>
      </c>
      <c r="O67" s="205" t="s">
        <v>284</v>
      </c>
      <c r="P67" s="206" t="s">
        <v>285</v>
      </c>
      <c r="Q67" s="205" t="s">
        <v>286</v>
      </c>
      <c r="R67" s="205" t="s">
        <v>286</v>
      </c>
      <c r="S67" s="205" t="s">
        <v>142</v>
      </c>
      <c r="T67" s="205" t="s">
        <v>143</v>
      </c>
      <c r="U67" s="107" t="s">
        <v>201</v>
      </c>
      <c r="V67" s="107">
        <v>2340</v>
      </c>
      <c r="W67" s="107">
        <v>2020</v>
      </c>
      <c r="X67" s="107">
        <v>2</v>
      </c>
      <c r="Y67" s="107">
        <v>2025</v>
      </c>
      <c r="Z67" s="107">
        <v>1523</v>
      </c>
      <c r="AA67" s="107">
        <v>0</v>
      </c>
      <c r="AB67" s="205" t="s">
        <v>287</v>
      </c>
      <c r="AC67" s="205" t="s">
        <v>288</v>
      </c>
      <c r="AD67" s="107">
        <v>0</v>
      </c>
    </row>
    <row r="68" spans="1:30" x14ac:dyDescent="0.2">
      <c r="A68" s="205">
        <v>2025</v>
      </c>
      <c r="B68" s="205">
        <v>1194</v>
      </c>
      <c r="C68" s="205" t="s">
        <v>279</v>
      </c>
      <c r="D68" s="206" t="s">
        <v>343</v>
      </c>
      <c r="E68" s="206" t="s">
        <v>255</v>
      </c>
      <c r="F68" s="206" t="s">
        <v>344</v>
      </c>
      <c r="G68" s="211">
        <v>412.85</v>
      </c>
      <c r="H68" s="211">
        <v>74.45</v>
      </c>
      <c r="I68" s="205" t="s">
        <v>122</v>
      </c>
      <c r="J68" s="211">
        <f t="shared" si="1"/>
        <v>338.40000000000003</v>
      </c>
      <c r="K68" s="205" t="s">
        <v>282</v>
      </c>
      <c r="L68" s="205" t="s">
        <v>132</v>
      </c>
      <c r="M68" s="205" t="s">
        <v>125</v>
      </c>
      <c r="N68" s="205" t="s">
        <v>345</v>
      </c>
      <c r="O68" s="205" t="s">
        <v>284</v>
      </c>
      <c r="P68" s="206" t="s">
        <v>285</v>
      </c>
      <c r="Q68" s="205" t="s">
        <v>286</v>
      </c>
      <c r="R68" s="205" t="s">
        <v>286</v>
      </c>
      <c r="S68" s="205" t="s">
        <v>142</v>
      </c>
      <c r="T68" s="205" t="s">
        <v>143</v>
      </c>
      <c r="U68" s="107" t="s">
        <v>196</v>
      </c>
      <c r="V68" s="107">
        <v>1460</v>
      </c>
      <c r="W68" s="107">
        <v>860</v>
      </c>
      <c r="X68" s="107">
        <v>7</v>
      </c>
      <c r="Y68" s="107">
        <v>2025</v>
      </c>
      <c r="Z68" s="107">
        <v>1524</v>
      </c>
      <c r="AA68" s="107">
        <v>0</v>
      </c>
      <c r="AB68" s="205" t="s">
        <v>287</v>
      </c>
      <c r="AC68" s="205" t="s">
        <v>288</v>
      </c>
      <c r="AD68" s="107">
        <v>0</v>
      </c>
    </row>
    <row r="69" spans="1:30" x14ac:dyDescent="0.2">
      <c r="A69" s="205">
        <v>2025</v>
      </c>
      <c r="B69" s="205">
        <v>1194</v>
      </c>
      <c r="C69" s="205" t="s">
        <v>279</v>
      </c>
      <c r="D69" s="206" t="s">
        <v>343</v>
      </c>
      <c r="E69" s="206" t="s">
        <v>255</v>
      </c>
      <c r="F69" s="206" t="s">
        <v>344</v>
      </c>
      <c r="G69" s="211">
        <v>963.31</v>
      </c>
      <c r="H69" s="211">
        <v>173.71</v>
      </c>
      <c r="I69" s="205" t="s">
        <v>122</v>
      </c>
      <c r="J69" s="211">
        <f t="shared" si="1"/>
        <v>789.59999999999991</v>
      </c>
      <c r="K69" s="205" t="s">
        <v>282</v>
      </c>
      <c r="L69" s="205" t="s">
        <v>132</v>
      </c>
      <c r="M69" s="205" t="s">
        <v>125</v>
      </c>
      <c r="N69" s="205" t="s">
        <v>345</v>
      </c>
      <c r="O69" s="205" t="s">
        <v>284</v>
      </c>
      <c r="P69" s="206" t="s">
        <v>285</v>
      </c>
      <c r="Q69" s="205" t="s">
        <v>286</v>
      </c>
      <c r="R69" s="205" t="s">
        <v>286</v>
      </c>
      <c r="S69" s="205" t="s">
        <v>142</v>
      </c>
      <c r="T69" s="205" t="s">
        <v>143</v>
      </c>
      <c r="U69" s="107" t="s">
        <v>205</v>
      </c>
      <c r="V69" s="107">
        <v>1570</v>
      </c>
      <c r="W69" s="107">
        <v>950</v>
      </c>
      <c r="X69" s="107">
        <v>6</v>
      </c>
      <c r="Y69" s="107">
        <v>2025</v>
      </c>
      <c r="Z69" s="107">
        <v>1525</v>
      </c>
      <c r="AA69" s="107">
        <v>0</v>
      </c>
      <c r="AB69" s="205" t="s">
        <v>287</v>
      </c>
      <c r="AC69" s="205" t="s">
        <v>288</v>
      </c>
      <c r="AD69" s="107">
        <v>0</v>
      </c>
    </row>
    <row r="70" spans="1:30" x14ac:dyDescent="0.2">
      <c r="A70" s="205">
        <v>2025</v>
      </c>
      <c r="B70" s="205">
        <v>1195</v>
      </c>
      <c r="C70" s="205" t="s">
        <v>279</v>
      </c>
      <c r="D70" s="206" t="s">
        <v>346</v>
      </c>
      <c r="E70" s="206" t="s">
        <v>255</v>
      </c>
      <c r="F70" s="206" t="s">
        <v>347</v>
      </c>
      <c r="G70" s="211">
        <v>68.930000000000007</v>
      </c>
      <c r="H70" s="211">
        <v>12.43</v>
      </c>
      <c r="I70" s="205" t="s">
        <v>122</v>
      </c>
      <c r="J70" s="211">
        <f t="shared" si="1"/>
        <v>56.500000000000007</v>
      </c>
      <c r="K70" s="205" t="s">
        <v>282</v>
      </c>
      <c r="L70" s="205" t="s">
        <v>348</v>
      </c>
      <c r="M70" s="205" t="s">
        <v>125</v>
      </c>
      <c r="N70" s="205" t="s">
        <v>349</v>
      </c>
      <c r="O70" s="205" t="s">
        <v>284</v>
      </c>
      <c r="P70" s="206" t="s">
        <v>285</v>
      </c>
      <c r="Q70" s="205" t="s">
        <v>286</v>
      </c>
      <c r="R70" s="205" t="s">
        <v>286</v>
      </c>
      <c r="S70" s="205" t="s">
        <v>142</v>
      </c>
      <c r="T70" s="205" t="s">
        <v>143</v>
      </c>
      <c r="U70" s="107" t="s">
        <v>196</v>
      </c>
      <c r="V70" s="107">
        <v>1460</v>
      </c>
      <c r="W70" s="107">
        <v>860</v>
      </c>
      <c r="X70" s="107">
        <v>7</v>
      </c>
      <c r="Y70" s="107">
        <v>2025</v>
      </c>
      <c r="Z70" s="107">
        <v>1524</v>
      </c>
      <c r="AA70" s="107">
        <v>0</v>
      </c>
      <c r="AB70" s="205" t="s">
        <v>287</v>
      </c>
      <c r="AC70" s="205" t="s">
        <v>288</v>
      </c>
      <c r="AD70" s="107">
        <v>0</v>
      </c>
    </row>
    <row r="71" spans="1:30" x14ac:dyDescent="0.2">
      <c r="A71" s="205">
        <v>2025</v>
      </c>
      <c r="B71" s="205">
        <v>1205</v>
      </c>
      <c r="C71" s="205" t="s">
        <v>590</v>
      </c>
      <c r="D71" s="206" t="s">
        <v>598</v>
      </c>
      <c r="E71" s="206" t="s">
        <v>559</v>
      </c>
      <c r="F71" s="206"/>
      <c r="G71" s="211">
        <v>24.59</v>
      </c>
      <c r="H71" s="211">
        <v>5.41</v>
      </c>
      <c r="I71" s="205" t="s">
        <v>190</v>
      </c>
      <c r="J71" s="211">
        <f t="shared" si="1"/>
        <v>24.59</v>
      </c>
      <c r="K71" s="205" t="s">
        <v>599</v>
      </c>
      <c r="L71" s="205" t="s">
        <v>132</v>
      </c>
      <c r="M71" s="205" t="s">
        <v>125</v>
      </c>
      <c r="N71" s="205" t="s">
        <v>600</v>
      </c>
      <c r="O71" s="205" t="s">
        <v>559</v>
      </c>
      <c r="P71" s="206" t="s">
        <v>601</v>
      </c>
      <c r="Q71" s="205" t="s">
        <v>602</v>
      </c>
      <c r="R71" s="205" t="s">
        <v>602</v>
      </c>
      <c r="S71" s="205" t="s">
        <v>142</v>
      </c>
      <c r="T71" s="205" t="s">
        <v>143</v>
      </c>
      <c r="U71" s="107" t="s">
        <v>205</v>
      </c>
      <c r="V71" s="107">
        <v>1570</v>
      </c>
      <c r="W71" s="107">
        <v>950</v>
      </c>
      <c r="X71" s="107">
        <v>7</v>
      </c>
      <c r="Y71" s="107">
        <v>2025</v>
      </c>
      <c r="Z71" s="107">
        <v>1720</v>
      </c>
      <c r="AA71" s="107">
        <v>0</v>
      </c>
      <c r="AB71" s="205" t="s">
        <v>132</v>
      </c>
      <c r="AC71" s="205" t="s">
        <v>603</v>
      </c>
      <c r="AD71" s="107">
        <v>1</v>
      </c>
    </row>
    <row r="72" spans="1:30" x14ac:dyDescent="0.2">
      <c r="A72" s="205">
        <v>2025</v>
      </c>
      <c r="B72" s="205">
        <v>1205</v>
      </c>
      <c r="C72" s="205" t="s">
        <v>590</v>
      </c>
      <c r="D72" s="206" t="s">
        <v>598</v>
      </c>
      <c r="E72" s="206" t="s">
        <v>559</v>
      </c>
      <c r="F72" s="206"/>
      <c r="G72" s="211">
        <v>409.84</v>
      </c>
      <c r="H72" s="211">
        <v>90.16</v>
      </c>
      <c r="I72" s="205" t="s">
        <v>190</v>
      </c>
      <c r="J72" s="211">
        <f t="shared" si="1"/>
        <v>409.84</v>
      </c>
      <c r="K72" s="205" t="s">
        <v>599</v>
      </c>
      <c r="L72" s="205" t="s">
        <v>132</v>
      </c>
      <c r="M72" s="205" t="s">
        <v>125</v>
      </c>
      <c r="N72" s="205" t="s">
        <v>600</v>
      </c>
      <c r="O72" s="205" t="s">
        <v>559</v>
      </c>
      <c r="P72" s="206" t="s">
        <v>601</v>
      </c>
      <c r="Q72" s="205" t="s">
        <v>602</v>
      </c>
      <c r="R72" s="205" t="s">
        <v>602</v>
      </c>
      <c r="S72" s="205" t="s">
        <v>142</v>
      </c>
      <c r="T72" s="205" t="s">
        <v>143</v>
      </c>
      <c r="U72" s="107" t="s">
        <v>216</v>
      </c>
      <c r="V72" s="107">
        <v>3770</v>
      </c>
      <c r="W72" s="107">
        <v>1860</v>
      </c>
      <c r="X72" s="107">
        <v>9</v>
      </c>
      <c r="Y72" s="107">
        <v>2025</v>
      </c>
      <c r="Z72" s="107">
        <v>1723</v>
      </c>
      <c r="AA72" s="107">
        <v>0</v>
      </c>
      <c r="AB72" s="205" t="s">
        <v>132</v>
      </c>
      <c r="AC72" s="205" t="s">
        <v>603</v>
      </c>
      <c r="AD72" s="107">
        <v>0</v>
      </c>
    </row>
    <row r="73" spans="1:30" x14ac:dyDescent="0.2">
      <c r="A73" s="205">
        <v>2025</v>
      </c>
      <c r="B73" s="205">
        <v>1205</v>
      </c>
      <c r="C73" s="205" t="s">
        <v>590</v>
      </c>
      <c r="D73" s="206" t="s">
        <v>598</v>
      </c>
      <c r="E73" s="206" t="s">
        <v>559</v>
      </c>
      <c r="F73" s="206"/>
      <c r="G73" s="211">
        <v>409.83</v>
      </c>
      <c r="H73" s="211">
        <v>90.17</v>
      </c>
      <c r="I73" s="205" t="s">
        <v>190</v>
      </c>
      <c r="J73" s="211">
        <f t="shared" si="1"/>
        <v>409.83</v>
      </c>
      <c r="K73" s="205" t="s">
        <v>599</v>
      </c>
      <c r="L73" s="205" t="s">
        <v>132</v>
      </c>
      <c r="M73" s="205" t="s">
        <v>125</v>
      </c>
      <c r="N73" s="205" t="s">
        <v>600</v>
      </c>
      <c r="O73" s="205" t="s">
        <v>559</v>
      </c>
      <c r="P73" s="206" t="s">
        <v>601</v>
      </c>
      <c r="Q73" s="205" t="s">
        <v>602</v>
      </c>
      <c r="R73" s="205" t="s">
        <v>602</v>
      </c>
      <c r="S73" s="205" t="s">
        <v>142</v>
      </c>
      <c r="T73" s="205" t="s">
        <v>143</v>
      </c>
      <c r="U73" s="107" t="s">
        <v>216</v>
      </c>
      <c r="V73" s="107">
        <v>3770</v>
      </c>
      <c r="W73" s="107">
        <v>1865</v>
      </c>
      <c r="X73" s="107">
        <v>99</v>
      </c>
      <c r="Y73" s="107">
        <v>2025</v>
      </c>
      <c r="Z73" s="107">
        <v>1724</v>
      </c>
      <c r="AA73" s="107">
        <v>0</v>
      </c>
      <c r="AB73" s="205" t="s">
        <v>132</v>
      </c>
      <c r="AC73" s="205" t="s">
        <v>603</v>
      </c>
      <c r="AD73" s="107">
        <v>0</v>
      </c>
    </row>
    <row r="74" spans="1:30" x14ac:dyDescent="0.2">
      <c r="A74" s="205">
        <v>2025</v>
      </c>
      <c r="B74" s="205">
        <v>1205</v>
      </c>
      <c r="C74" s="205" t="s">
        <v>590</v>
      </c>
      <c r="D74" s="206" t="s">
        <v>598</v>
      </c>
      <c r="E74" s="206" t="s">
        <v>559</v>
      </c>
      <c r="F74" s="206"/>
      <c r="G74" s="211">
        <v>1147.54</v>
      </c>
      <c r="H74" s="211">
        <v>252.46</v>
      </c>
      <c r="I74" s="205" t="s">
        <v>190</v>
      </c>
      <c r="J74" s="211">
        <f t="shared" si="1"/>
        <v>1147.54</v>
      </c>
      <c r="K74" s="205" t="s">
        <v>599</v>
      </c>
      <c r="L74" s="205" t="s">
        <v>132</v>
      </c>
      <c r="M74" s="205" t="s">
        <v>125</v>
      </c>
      <c r="N74" s="205" t="s">
        <v>600</v>
      </c>
      <c r="O74" s="205" t="s">
        <v>559</v>
      </c>
      <c r="P74" s="206" t="s">
        <v>601</v>
      </c>
      <c r="Q74" s="205" t="s">
        <v>602</v>
      </c>
      <c r="R74" s="205" t="s">
        <v>602</v>
      </c>
      <c r="S74" s="205" t="s">
        <v>142</v>
      </c>
      <c r="T74" s="205" t="s">
        <v>143</v>
      </c>
      <c r="U74" s="107" t="s">
        <v>421</v>
      </c>
      <c r="V74" s="107">
        <v>2780</v>
      </c>
      <c r="W74" s="107">
        <v>2480</v>
      </c>
      <c r="X74" s="107">
        <v>4</v>
      </c>
      <c r="Y74" s="107">
        <v>2025</v>
      </c>
      <c r="Z74" s="107">
        <v>1725</v>
      </c>
      <c r="AA74" s="107">
        <v>0</v>
      </c>
      <c r="AB74" s="205" t="s">
        <v>132</v>
      </c>
      <c r="AC74" s="205" t="s">
        <v>603</v>
      </c>
      <c r="AD74" s="107">
        <v>0</v>
      </c>
    </row>
    <row r="75" spans="1:30" x14ac:dyDescent="0.2">
      <c r="A75" s="205">
        <v>2025</v>
      </c>
      <c r="B75" s="205">
        <v>1206</v>
      </c>
      <c r="C75" s="205" t="s">
        <v>581</v>
      </c>
      <c r="D75" s="206" t="s">
        <v>604</v>
      </c>
      <c r="E75" s="206" t="s">
        <v>559</v>
      </c>
      <c r="F75" s="206"/>
      <c r="G75" s="211">
        <v>1000</v>
      </c>
      <c r="H75" s="211">
        <v>180.33</v>
      </c>
      <c r="I75" s="205" t="s">
        <v>122</v>
      </c>
      <c r="J75" s="211">
        <f t="shared" ref="J75:J106" si="2">IF(I75="SI",G75-H75,G75)</f>
        <v>819.67</v>
      </c>
      <c r="K75" s="205" t="s">
        <v>599</v>
      </c>
      <c r="L75" s="205" t="s">
        <v>132</v>
      </c>
      <c r="M75" s="205" t="s">
        <v>125</v>
      </c>
      <c r="N75" s="205" t="s">
        <v>605</v>
      </c>
      <c r="O75" s="205" t="s">
        <v>559</v>
      </c>
      <c r="P75" s="206" t="s">
        <v>601</v>
      </c>
      <c r="Q75" s="205" t="s">
        <v>602</v>
      </c>
      <c r="R75" s="205" t="s">
        <v>602</v>
      </c>
      <c r="S75" s="205" t="s">
        <v>142</v>
      </c>
      <c r="T75" s="205" t="s">
        <v>143</v>
      </c>
      <c r="U75" s="107" t="s">
        <v>174</v>
      </c>
      <c r="V75" s="107">
        <v>2120</v>
      </c>
      <c r="W75" s="107">
        <v>1314</v>
      </c>
      <c r="X75" s="107">
        <v>2</v>
      </c>
      <c r="Y75" s="107">
        <v>2025</v>
      </c>
      <c r="Z75" s="107">
        <v>1726</v>
      </c>
      <c r="AA75" s="107">
        <v>0</v>
      </c>
      <c r="AB75" s="205" t="s">
        <v>132</v>
      </c>
      <c r="AC75" s="205" t="s">
        <v>603</v>
      </c>
      <c r="AD75" s="107">
        <v>0</v>
      </c>
    </row>
    <row r="76" spans="1:30" x14ac:dyDescent="0.2">
      <c r="A76" s="205">
        <v>2025</v>
      </c>
      <c r="B76" s="205">
        <v>1206</v>
      </c>
      <c r="C76" s="205" t="s">
        <v>581</v>
      </c>
      <c r="D76" s="206" t="s">
        <v>604</v>
      </c>
      <c r="E76" s="206" t="s">
        <v>559</v>
      </c>
      <c r="F76" s="206"/>
      <c r="G76" s="211">
        <v>970</v>
      </c>
      <c r="H76" s="211">
        <v>174.92</v>
      </c>
      <c r="I76" s="205" t="s">
        <v>122</v>
      </c>
      <c r="J76" s="211">
        <f t="shared" si="2"/>
        <v>795.08</v>
      </c>
      <c r="K76" s="205" t="s">
        <v>599</v>
      </c>
      <c r="L76" s="205" t="s">
        <v>132</v>
      </c>
      <c r="M76" s="205" t="s">
        <v>125</v>
      </c>
      <c r="N76" s="205" t="s">
        <v>605</v>
      </c>
      <c r="O76" s="205" t="s">
        <v>559</v>
      </c>
      <c r="P76" s="206" t="s">
        <v>601</v>
      </c>
      <c r="Q76" s="205" t="s">
        <v>602</v>
      </c>
      <c r="R76" s="205" t="s">
        <v>602</v>
      </c>
      <c r="S76" s="205" t="s">
        <v>142</v>
      </c>
      <c r="T76" s="205" t="s">
        <v>143</v>
      </c>
      <c r="U76" s="107" t="s">
        <v>205</v>
      </c>
      <c r="V76" s="107">
        <v>1570</v>
      </c>
      <c r="W76" s="107">
        <v>950</v>
      </c>
      <c r="X76" s="107">
        <v>7</v>
      </c>
      <c r="Y76" s="107">
        <v>2025</v>
      </c>
      <c r="Z76" s="107">
        <v>1720</v>
      </c>
      <c r="AA76" s="107">
        <v>0</v>
      </c>
      <c r="AB76" s="205" t="s">
        <v>132</v>
      </c>
      <c r="AC76" s="205" t="s">
        <v>603</v>
      </c>
      <c r="AD76" s="107">
        <v>0</v>
      </c>
    </row>
    <row r="77" spans="1:30" x14ac:dyDescent="0.2">
      <c r="A77" s="205">
        <v>2025</v>
      </c>
      <c r="B77" s="205">
        <v>1206</v>
      </c>
      <c r="C77" s="205" t="s">
        <v>581</v>
      </c>
      <c r="D77" s="206" t="s">
        <v>604</v>
      </c>
      <c r="E77" s="206" t="s">
        <v>559</v>
      </c>
      <c r="F77" s="206"/>
      <c r="G77" s="211">
        <v>750</v>
      </c>
      <c r="H77" s="211">
        <v>135.25</v>
      </c>
      <c r="I77" s="205" t="s">
        <v>122</v>
      </c>
      <c r="J77" s="211">
        <f t="shared" si="2"/>
        <v>614.75</v>
      </c>
      <c r="K77" s="205" t="s">
        <v>599</v>
      </c>
      <c r="L77" s="205" t="s">
        <v>132</v>
      </c>
      <c r="M77" s="205" t="s">
        <v>125</v>
      </c>
      <c r="N77" s="205" t="s">
        <v>605</v>
      </c>
      <c r="O77" s="205" t="s">
        <v>559</v>
      </c>
      <c r="P77" s="206" t="s">
        <v>601</v>
      </c>
      <c r="Q77" s="205" t="s">
        <v>602</v>
      </c>
      <c r="R77" s="205" t="s">
        <v>602</v>
      </c>
      <c r="S77" s="205" t="s">
        <v>142</v>
      </c>
      <c r="T77" s="205" t="s">
        <v>143</v>
      </c>
      <c r="U77" s="107" t="s">
        <v>225</v>
      </c>
      <c r="V77" s="107">
        <v>1680</v>
      </c>
      <c r="W77" s="107">
        <v>1010</v>
      </c>
      <c r="X77" s="107">
        <v>7</v>
      </c>
      <c r="Y77" s="107">
        <v>2025</v>
      </c>
      <c r="Z77" s="107">
        <v>1721</v>
      </c>
      <c r="AA77" s="107">
        <v>0</v>
      </c>
      <c r="AB77" s="205" t="s">
        <v>132</v>
      </c>
      <c r="AC77" s="205" t="s">
        <v>603</v>
      </c>
      <c r="AD77" s="107">
        <v>0</v>
      </c>
    </row>
    <row r="78" spans="1:30" x14ac:dyDescent="0.2">
      <c r="A78" s="205">
        <v>2025</v>
      </c>
      <c r="B78" s="205">
        <v>1206</v>
      </c>
      <c r="C78" s="205" t="s">
        <v>581</v>
      </c>
      <c r="D78" s="206" t="s">
        <v>604</v>
      </c>
      <c r="E78" s="206" t="s">
        <v>559</v>
      </c>
      <c r="F78" s="206"/>
      <c r="G78" s="211">
        <v>500</v>
      </c>
      <c r="H78" s="211">
        <v>90.16</v>
      </c>
      <c r="I78" s="205" t="s">
        <v>122</v>
      </c>
      <c r="J78" s="211">
        <f t="shared" si="2"/>
        <v>409.84000000000003</v>
      </c>
      <c r="K78" s="205" t="s">
        <v>599</v>
      </c>
      <c r="L78" s="205" t="s">
        <v>132</v>
      </c>
      <c r="M78" s="205" t="s">
        <v>125</v>
      </c>
      <c r="N78" s="205" t="s">
        <v>605</v>
      </c>
      <c r="O78" s="205" t="s">
        <v>559</v>
      </c>
      <c r="P78" s="206" t="s">
        <v>601</v>
      </c>
      <c r="Q78" s="205" t="s">
        <v>602</v>
      </c>
      <c r="R78" s="205" t="s">
        <v>602</v>
      </c>
      <c r="S78" s="205" t="s">
        <v>142</v>
      </c>
      <c r="T78" s="205" t="s">
        <v>143</v>
      </c>
      <c r="U78" s="107" t="s">
        <v>225</v>
      </c>
      <c r="V78" s="107">
        <v>1680</v>
      </c>
      <c r="W78" s="107">
        <v>1030</v>
      </c>
      <c r="X78" s="107">
        <v>99</v>
      </c>
      <c r="Y78" s="107">
        <v>2025</v>
      </c>
      <c r="Z78" s="107">
        <v>1722</v>
      </c>
      <c r="AA78" s="107">
        <v>0</v>
      </c>
      <c r="AB78" s="205" t="s">
        <v>132</v>
      </c>
      <c r="AC78" s="205" t="s">
        <v>603</v>
      </c>
      <c r="AD78" s="107">
        <v>0</v>
      </c>
    </row>
    <row r="79" spans="1:30" x14ac:dyDescent="0.2">
      <c r="A79" s="205">
        <v>2025</v>
      </c>
      <c r="B79" s="205">
        <v>1206</v>
      </c>
      <c r="C79" s="205" t="s">
        <v>581</v>
      </c>
      <c r="D79" s="206" t="s">
        <v>604</v>
      </c>
      <c r="E79" s="206" t="s">
        <v>559</v>
      </c>
      <c r="F79" s="206"/>
      <c r="G79" s="211">
        <v>296.58</v>
      </c>
      <c r="H79" s="211">
        <v>53.48</v>
      </c>
      <c r="I79" s="205" t="s">
        <v>122</v>
      </c>
      <c r="J79" s="211">
        <f t="shared" si="2"/>
        <v>243.1</v>
      </c>
      <c r="K79" s="205" t="s">
        <v>599</v>
      </c>
      <c r="L79" s="205" t="s">
        <v>132</v>
      </c>
      <c r="M79" s="205" t="s">
        <v>125</v>
      </c>
      <c r="N79" s="205" t="s">
        <v>605</v>
      </c>
      <c r="O79" s="205" t="s">
        <v>559</v>
      </c>
      <c r="P79" s="206" t="s">
        <v>601</v>
      </c>
      <c r="Q79" s="205" t="s">
        <v>602</v>
      </c>
      <c r="R79" s="205" t="s">
        <v>602</v>
      </c>
      <c r="S79" s="205" t="s">
        <v>142</v>
      </c>
      <c r="T79" s="205" t="s">
        <v>143</v>
      </c>
      <c r="U79" s="107" t="s">
        <v>232</v>
      </c>
      <c r="V79" s="107">
        <v>250</v>
      </c>
      <c r="W79" s="107">
        <v>180</v>
      </c>
      <c r="X79" s="107">
        <v>27</v>
      </c>
      <c r="Y79" s="107">
        <v>2025</v>
      </c>
      <c r="Z79" s="107">
        <v>1716</v>
      </c>
      <c r="AA79" s="107">
        <v>0</v>
      </c>
      <c r="AB79" s="205" t="s">
        <v>132</v>
      </c>
      <c r="AC79" s="205" t="s">
        <v>603</v>
      </c>
      <c r="AD79" s="107">
        <v>0</v>
      </c>
    </row>
    <row r="80" spans="1:30" x14ac:dyDescent="0.2">
      <c r="A80" s="205">
        <v>2025</v>
      </c>
      <c r="B80" s="205">
        <v>1206</v>
      </c>
      <c r="C80" s="205" t="s">
        <v>581</v>
      </c>
      <c r="D80" s="206" t="s">
        <v>604</v>
      </c>
      <c r="E80" s="206" t="s">
        <v>559</v>
      </c>
      <c r="F80" s="206"/>
      <c r="G80" s="211">
        <v>500</v>
      </c>
      <c r="H80" s="211">
        <v>90.16</v>
      </c>
      <c r="I80" s="205" t="s">
        <v>122</v>
      </c>
      <c r="J80" s="211">
        <f t="shared" si="2"/>
        <v>409.84000000000003</v>
      </c>
      <c r="K80" s="205" t="s">
        <v>599</v>
      </c>
      <c r="L80" s="205" t="s">
        <v>132</v>
      </c>
      <c r="M80" s="205" t="s">
        <v>125</v>
      </c>
      <c r="N80" s="205" t="s">
        <v>605</v>
      </c>
      <c r="O80" s="205" t="s">
        <v>559</v>
      </c>
      <c r="P80" s="206" t="s">
        <v>601</v>
      </c>
      <c r="Q80" s="205" t="s">
        <v>602</v>
      </c>
      <c r="R80" s="205" t="s">
        <v>602</v>
      </c>
      <c r="S80" s="205" t="s">
        <v>142</v>
      </c>
      <c r="T80" s="205" t="s">
        <v>143</v>
      </c>
      <c r="U80" s="107" t="s">
        <v>226</v>
      </c>
      <c r="V80" s="107">
        <v>4100</v>
      </c>
      <c r="W80" s="107">
        <v>180</v>
      </c>
      <c r="X80" s="107">
        <v>41</v>
      </c>
      <c r="Y80" s="107">
        <v>2025</v>
      </c>
      <c r="Z80" s="107">
        <v>1717</v>
      </c>
      <c r="AA80" s="107">
        <v>0</v>
      </c>
      <c r="AB80" s="205" t="s">
        <v>132</v>
      </c>
      <c r="AC80" s="205" t="s">
        <v>603</v>
      </c>
      <c r="AD80" s="107">
        <v>0</v>
      </c>
    </row>
    <row r="81" spans="1:30" x14ac:dyDescent="0.2">
      <c r="A81" s="205">
        <v>2025</v>
      </c>
      <c r="B81" s="205">
        <v>1206</v>
      </c>
      <c r="C81" s="205" t="s">
        <v>581</v>
      </c>
      <c r="D81" s="206" t="s">
        <v>604</v>
      </c>
      <c r="E81" s="206" t="s">
        <v>559</v>
      </c>
      <c r="F81" s="206"/>
      <c r="G81" s="211">
        <v>218.42</v>
      </c>
      <c r="H81" s="211">
        <v>39.39</v>
      </c>
      <c r="I81" s="205" t="s">
        <v>122</v>
      </c>
      <c r="J81" s="211">
        <f t="shared" si="2"/>
        <v>179.02999999999997</v>
      </c>
      <c r="K81" s="205" t="s">
        <v>599</v>
      </c>
      <c r="L81" s="205" t="s">
        <v>132</v>
      </c>
      <c r="M81" s="205" t="s">
        <v>125</v>
      </c>
      <c r="N81" s="205" t="s">
        <v>605</v>
      </c>
      <c r="O81" s="205" t="s">
        <v>559</v>
      </c>
      <c r="P81" s="206" t="s">
        <v>601</v>
      </c>
      <c r="Q81" s="205" t="s">
        <v>602</v>
      </c>
      <c r="R81" s="205" t="s">
        <v>602</v>
      </c>
      <c r="S81" s="205" t="s">
        <v>142</v>
      </c>
      <c r="T81" s="205" t="s">
        <v>143</v>
      </c>
      <c r="U81" s="107" t="s">
        <v>227</v>
      </c>
      <c r="V81" s="107">
        <v>580</v>
      </c>
      <c r="W81" s="107">
        <v>381</v>
      </c>
      <c r="X81" s="107">
        <v>99</v>
      </c>
      <c r="Y81" s="107">
        <v>2025</v>
      </c>
      <c r="Z81" s="107">
        <v>1718</v>
      </c>
      <c r="AA81" s="107">
        <v>0</v>
      </c>
      <c r="AB81" s="205" t="s">
        <v>132</v>
      </c>
      <c r="AC81" s="205" t="s">
        <v>603</v>
      </c>
      <c r="AD81" s="107">
        <v>0</v>
      </c>
    </row>
    <row r="82" spans="1:30" x14ac:dyDescent="0.2">
      <c r="A82" s="205">
        <v>2025</v>
      </c>
      <c r="B82" s="205">
        <v>1206</v>
      </c>
      <c r="C82" s="205" t="s">
        <v>581</v>
      </c>
      <c r="D82" s="206" t="s">
        <v>604</v>
      </c>
      <c r="E82" s="206" t="s">
        <v>559</v>
      </c>
      <c r="F82" s="206"/>
      <c r="G82" s="211">
        <v>350</v>
      </c>
      <c r="H82" s="211">
        <v>63.11</v>
      </c>
      <c r="I82" s="205" t="s">
        <v>122</v>
      </c>
      <c r="J82" s="211">
        <f t="shared" si="2"/>
        <v>286.89</v>
      </c>
      <c r="K82" s="205" t="s">
        <v>599</v>
      </c>
      <c r="L82" s="205" t="s">
        <v>132</v>
      </c>
      <c r="M82" s="205" t="s">
        <v>125</v>
      </c>
      <c r="N82" s="205" t="s">
        <v>605</v>
      </c>
      <c r="O82" s="205" t="s">
        <v>559</v>
      </c>
      <c r="P82" s="206" t="s">
        <v>601</v>
      </c>
      <c r="Q82" s="205" t="s">
        <v>602</v>
      </c>
      <c r="R82" s="205" t="s">
        <v>602</v>
      </c>
      <c r="S82" s="205" t="s">
        <v>142</v>
      </c>
      <c r="T82" s="205" t="s">
        <v>143</v>
      </c>
      <c r="U82" s="107" t="s">
        <v>186</v>
      </c>
      <c r="V82" s="107">
        <v>2010</v>
      </c>
      <c r="W82" s="107">
        <v>1280</v>
      </c>
      <c r="X82" s="107">
        <v>11</v>
      </c>
      <c r="Y82" s="107">
        <v>2025</v>
      </c>
      <c r="Z82" s="107">
        <v>1719</v>
      </c>
      <c r="AA82" s="107">
        <v>0</v>
      </c>
      <c r="AB82" s="205" t="s">
        <v>132</v>
      </c>
      <c r="AC82" s="205" t="s">
        <v>603</v>
      </c>
      <c r="AD82" s="107">
        <v>0</v>
      </c>
    </row>
    <row r="83" spans="1:30" x14ac:dyDescent="0.2">
      <c r="A83" s="205">
        <v>2025</v>
      </c>
      <c r="B83" s="205">
        <v>1209</v>
      </c>
      <c r="C83" s="205" t="s">
        <v>245</v>
      </c>
      <c r="D83" s="206" t="s">
        <v>354</v>
      </c>
      <c r="E83" s="206" t="s">
        <v>269</v>
      </c>
      <c r="F83" s="206" t="s">
        <v>355</v>
      </c>
      <c r="G83" s="211">
        <v>5577.73</v>
      </c>
      <c r="H83" s="211">
        <v>1005.82</v>
      </c>
      <c r="I83" s="205" t="s">
        <v>122</v>
      </c>
      <c r="J83" s="211">
        <f t="shared" si="2"/>
        <v>4571.91</v>
      </c>
      <c r="K83" s="205" t="s">
        <v>356</v>
      </c>
      <c r="L83" s="205" t="s">
        <v>357</v>
      </c>
      <c r="M83" s="205" t="s">
        <v>125</v>
      </c>
      <c r="N83" s="205" t="s">
        <v>358</v>
      </c>
      <c r="O83" s="205" t="s">
        <v>279</v>
      </c>
      <c r="P83" s="206" t="s">
        <v>285</v>
      </c>
      <c r="Q83" s="205" t="s">
        <v>286</v>
      </c>
      <c r="R83" s="205" t="s">
        <v>286</v>
      </c>
      <c r="S83" s="205" t="s">
        <v>142</v>
      </c>
      <c r="T83" s="205" t="s">
        <v>143</v>
      </c>
      <c r="U83" s="107" t="s">
        <v>359</v>
      </c>
      <c r="V83" s="107">
        <v>7530</v>
      </c>
      <c r="W83" s="107">
        <v>3123</v>
      </c>
      <c r="X83" s="107">
        <v>20</v>
      </c>
      <c r="Y83" s="107">
        <v>2025</v>
      </c>
      <c r="Z83" s="107">
        <v>522</v>
      </c>
      <c r="AA83" s="107">
        <v>3</v>
      </c>
      <c r="AB83" s="205" t="s">
        <v>132</v>
      </c>
      <c r="AC83" s="205" t="s">
        <v>360</v>
      </c>
      <c r="AD83" s="107">
        <v>0</v>
      </c>
    </row>
    <row r="84" spans="1:30" x14ac:dyDescent="0.2">
      <c r="A84" s="205">
        <v>2025</v>
      </c>
      <c r="B84" s="205">
        <v>1203</v>
      </c>
      <c r="C84" s="205" t="s">
        <v>590</v>
      </c>
      <c r="D84" s="206" t="s">
        <v>618</v>
      </c>
      <c r="E84" s="206" t="s">
        <v>279</v>
      </c>
      <c r="F84" s="206" t="s">
        <v>619</v>
      </c>
      <c r="G84" s="211">
        <v>931</v>
      </c>
      <c r="H84" s="211">
        <v>84.64</v>
      </c>
      <c r="I84" s="205" t="s">
        <v>122</v>
      </c>
      <c r="J84" s="211">
        <f t="shared" si="2"/>
        <v>846.36</v>
      </c>
      <c r="K84" s="205" t="s">
        <v>132</v>
      </c>
      <c r="L84" s="205" t="s">
        <v>620</v>
      </c>
      <c r="M84" s="205" t="s">
        <v>125</v>
      </c>
      <c r="N84" s="205" t="s">
        <v>621</v>
      </c>
      <c r="O84" s="205" t="s">
        <v>590</v>
      </c>
      <c r="P84" s="206" t="s">
        <v>611</v>
      </c>
      <c r="Q84" s="205" t="s">
        <v>612</v>
      </c>
      <c r="R84" s="205" t="s">
        <v>612</v>
      </c>
      <c r="S84" s="205" t="s">
        <v>367</v>
      </c>
      <c r="T84" s="205" t="s">
        <v>368</v>
      </c>
      <c r="U84" s="107" t="s">
        <v>205</v>
      </c>
      <c r="V84" s="107">
        <v>1570</v>
      </c>
      <c r="W84" s="107">
        <v>950</v>
      </c>
      <c r="X84" s="107">
        <v>5</v>
      </c>
      <c r="Y84" s="107">
        <v>2025</v>
      </c>
      <c r="Z84" s="107">
        <v>12</v>
      </c>
      <c r="AA84" s="107">
        <v>0</v>
      </c>
      <c r="AB84" s="205" t="s">
        <v>568</v>
      </c>
      <c r="AC84" s="205" t="s">
        <v>622</v>
      </c>
      <c r="AD84" s="107">
        <v>0</v>
      </c>
    </row>
    <row r="85" spans="1:30" x14ac:dyDescent="0.2">
      <c r="A85" s="205">
        <v>2025</v>
      </c>
      <c r="B85" s="205">
        <v>1204</v>
      </c>
      <c r="C85" s="205" t="s">
        <v>590</v>
      </c>
      <c r="D85" s="206" t="s">
        <v>623</v>
      </c>
      <c r="E85" s="206" t="s">
        <v>279</v>
      </c>
      <c r="F85" s="206" t="s">
        <v>619</v>
      </c>
      <c r="G85" s="211">
        <v>824.43</v>
      </c>
      <c r="H85" s="211">
        <v>74.95</v>
      </c>
      <c r="I85" s="205" t="s">
        <v>122</v>
      </c>
      <c r="J85" s="211">
        <f t="shared" si="2"/>
        <v>749.4799999999999</v>
      </c>
      <c r="K85" s="205" t="s">
        <v>132</v>
      </c>
      <c r="L85" s="205" t="s">
        <v>624</v>
      </c>
      <c r="M85" s="205" t="s">
        <v>125</v>
      </c>
      <c r="N85" s="205" t="s">
        <v>625</v>
      </c>
      <c r="O85" s="205" t="s">
        <v>590</v>
      </c>
      <c r="P85" s="206" t="s">
        <v>611</v>
      </c>
      <c r="Q85" s="205" t="s">
        <v>612</v>
      </c>
      <c r="R85" s="205" t="s">
        <v>612</v>
      </c>
      <c r="S85" s="205" t="s">
        <v>367</v>
      </c>
      <c r="T85" s="205" t="s">
        <v>368</v>
      </c>
      <c r="U85" s="107" t="s">
        <v>201</v>
      </c>
      <c r="V85" s="107">
        <v>2340</v>
      </c>
      <c r="W85" s="107">
        <v>2010</v>
      </c>
      <c r="X85" s="107">
        <v>5</v>
      </c>
      <c r="Y85" s="107">
        <v>2025</v>
      </c>
      <c r="Z85" s="107">
        <v>17</v>
      </c>
      <c r="AA85" s="107">
        <v>0</v>
      </c>
      <c r="AB85" s="205" t="s">
        <v>568</v>
      </c>
      <c r="AC85" s="205" t="s">
        <v>622</v>
      </c>
      <c r="AD85" s="107">
        <v>0</v>
      </c>
    </row>
    <row r="86" spans="1:30" x14ac:dyDescent="0.2">
      <c r="A86" s="205">
        <v>2025</v>
      </c>
      <c r="B86" s="205">
        <v>1210</v>
      </c>
      <c r="C86" s="205" t="s">
        <v>245</v>
      </c>
      <c r="D86" s="206" t="s">
        <v>246</v>
      </c>
      <c r="E86" s="206" t="s">
        <v>245</v>
      </c>
      <c r="F86" s="206" t="s">
        <v>247</v>
      </c>
      <c r="G86" s="211">
        <v>536.79999999999995</v>
      </c>
      <c r="H86" s="211">
        <v>96.8</v>
      </c>
      <c r="I86" s="205" t="s">
        <v>122</v>
      </c>
      <c r="J86" s="211">
        <f t="shared" si="2"/>
        <v>439.99999999999994</v>
      </c>
      <c r="K86" s="205" t="s">
        <v>248</v>
      </c>
      <c r="L86" s="205" t="s">
        <v>249</v>
      </c>
      <c r="M86" s="205" t="s">
        <v>125</v>
      </c>
      <c r="N86" s="205" t="s">
        <v>250</v>
      </c>
      <c r="O86" s="205" t="s">
        <v>245</v>
      </c>
      <c r="P86" s="206" t="s">
        <v>251</v>
      </c>
      <c r="Q86" s="205" t="s">
        <v>252</v>
      </c>
      <c r="R86" s="205" t="s">
        <v>252</v>
      </c>
      <c r="S86" s="205" t="s">
        <v>184</v>
      </c>
      <c r="T86" s="205" t="s">
        <v>185</v>
      </c>
      <c r="U86" s="107" t="s">
        <v>253</v>
      </c>
      <c r="V86" s="107">
        <v>690</v>
      </c>
      <c r="W86" s="107">
        <v>460</v>
      </c>
      <c r="X86" s="107">
        <v>1</v>
      </c>
      <c r="Y86" s="107">
        <v>2025</v>
      </c>
      <c r="Z86" s="107">
        <v>1403</v>
      </c>
      <c r="AA86" s="107">
        <v>0</v>
      </c>
      <c r="AB86" s="205" t="s">
        <v>119</v>
      </c>
      <c r="AC86" s="205" t="s">
        <v>254</v>
      </c>
      <c r="AD86" s="107">
        <v>1</v>
      </c>
    </row>
    <row r="87" spans="1:30" x14ac:dyDescent="0.2">
      <c r="A87" s="205">
        <v>2025</v>
      </c>
      <c r="B87" s="205">
        <v>1212</v>
      </c>
      <c r="C87" s="205" t="s">
        <v>121</v>
      </c>
      <c r="D87" s="206" t="s">
        <v>361</v>
      </c>
      <c r="E87" s="206" t="s">
        <v>362</v>
      </c>
      <c r="F87" s="206" t="s">
        <v>363</v>
      </c>
      <c r="G87" s="211">
        <v>1332.62</v>
      </c>
      <c r="H87" s="211">
        <v>240.31</v>
      </c>
      <c r="I87" s="205" t="s">
        <v>122</v>
      </c>
      <c r="J87" s="211">
        <f t="shared" si="2"/>
        <v>1092.31</v>
      </c>
      <c r="K87" s="205" t="s">
        <v>364</v>
      </c>
      <c r="L87" s="205" t="s">
        <v>365</v>
      </c>
      <c r="M87" s="205" t="s">
        <v>125</v>
      </c>
      <c r="N87" s="205" t="s">
        <v>366</v>
      </c>
      <c r="O87" s="205" t="s">
        <v>245</v>
      </c>
      <c r="P87" s="206" t="s">
        <v>285</v>
      </c>
      <c r="Q87" s="205" t="s">
        <v>286</v>
      </c>
      <c r="R87" s="205" t="s">
        <v>286</v>
      </c>
      <c r="S87" s="205" t="s">
        <v>367</v>
      </c>
      <c r="T87" s="205" t="s">
        <v>368</v>
      </c>
      <c r="U87" s="107" t="s">
        <v>230</v>
      </c>
      <c r="V87" s="107">
        <v>470</v>
      </c>
      <c r="W87" s="107">
        <v>550</v>
      </c>
      <c r="X87" s="107">
        <v>2</v>
      </c>
      <c r="Y87" s="107">
        <v>2025</v>
      </c>
      <c r="Z87" s="107">
        <v>1536</v>
      </c>
      <c r="AA87" s="107">
        <v>0</v>
      </c>
      <c r="AB87" s="205" t="s">
        <v>119</v>
      </c>
      <c r="AC87" s="205" t="s">
        <v>254</v>
      </c>
      <c r="AD87" s="107">
        <v>0</v>
      </c>
    </row>
    <row r="88" spans="1:30" x14ac:dyDescent="0.2">
      <c r="A88" s="205">
        <v>2025</v>
      </c>
      <c r="B88" s="205">
        <v>1213</v>
      </c>
      <c r="C88" s="205" t="s">
        <v>121</v>
      </c>
      <c r="D88" s="206" t="s">
        <v>369</v>
      </c>
      <c r="E88" s="206" t="s">
        <v>362</v>
      </c>
      <c r="F88" s="206" t="s">
        <v>370</v>
      </c>
      <c r="G88" s="211">
        <v>-0.46</v>
      </c>
      <c r="H88" s="211">
        <v>-0.08</v>
      </c>
      <c r="I88" s="205" t="s">
        <v>122</v>
      </c>
      <c r="J88" s="211">
        <f t="shared" si="2"/>
        <v>-0.38</v>
      </c>
      <c r="K88" s="205" t="s">
        <v>364</v>
      </c>
      <c r="L88" s="205" t="s">
        <v>371</v>
      </c>
      <c r="M88" s="205" t="s">
        <v>125</v>
      </c>
      <c r="N88" s="205" t="s">
        <v>372</v>
      </c>
      <c r="O88" s="205" t="s">
        <v>245</v>
      </c>
      <c r="P88" s="206" t="s">
        <v>285</v>
      </c>
      <c r="Q88" s="205" t="s">
        <v>286</v>
      </c>
      <c r="R88" s="205" t="s">
        <v>286</v>
      </c>
      <c r="S88" s="205" t="s">
        <v>367</v>
      </c>
      <c r="T88" s="205" t="s">
        <v>368</v>
      </c>
      <c r="U88" s="107" t="s">
        <v>373</v>
      </c>
      <c r="V88" s="107">
        <v>4430</v>
      </c>
      <c r="W88" s="107">
        <v>2600</v>
      </c>
      <c r="X88" s="107">
        <v>99</v>
      </c>
      <c r="Y88" s="107">
        <v>2025</v>
      </c>
      <c r="Z88" s="107">
        <v>1555</v>
      </c>
      <c r="AA88" s="107">
        <v>0</v>
      </c>
      <c r="AB88" s="205" t="s">
        <v>119</v>
      </c>
      <c r="AC88" s="205" t="s">
        <v>254</v>
      </c>
      <c r="AD88" s="107">
        <v>0</v>
      </c>
    </row>
    <row r="89" spans="1:30" x14ac:dyDescent="0.2">
      <c r="A89" s="205">
        <v>2025</v>
      </c>
      <c r="B89" s="205">
        <v>1214</v>
      </c>
      <c r="C89" s="205" t="s">
        <v>121</v>
      </c>
      <c r="D89" s="206" t="s">
        <v>374</v>
      </c>
      <c r="E89" s="206" t="s">
        <v>362</v>
      </c>
      <c r="F89" s="206" t="s">
        <v>375</v>
      </c>
      <c r="G89" s="211">
        <v>100.39</v>
      </c>
      <c r="H89" s="211">
        <v>18.100000000000001</v>
      </c>
      <c r="I89" s="205" t="s">
        <v>122</v>
      </c>
      <c r="J89" s="211">
        <f t="shared" si="2"/>
        <v>82.289999999999992</v>
      </c>
      <c r="K89" s="205" t="s">
        <v>364</v>
      </c>
      <c r="L89" s="205" t="s">
        <v>376</v>
      </c>
      <c r="M89" s="205" t="s">
        <v>125</v>
      </c>
      <c r="N89" s="205" t="s">
        <v>377</v>
      </c>
      <c r="O89" s="205" t="s">
        <v>245</v>
      </c>
      <c r="P89" s="206" t="s">
        <v>285</v>
      </c>
      <c r="Q89" s="205" t="s">
        <v>286</v>
      </c>
      <c r="R89" s="205" t="s">
        <v>286</v>
      </c>
      <c r="S89" s="205" t="s">
        <v>367</v>
      </c>
      <c r="T89" s="205" t="s">
        <v>368</v>
      </c>
      <c r="U89" s="107" t="s">
        <v>373</v>
      </c>
      <c r="V89" s="107">
        <v>4430</v>
      </c>
      <c r="W89" s="107">
        <v>2600</v>
      </c>
      <c r="X89" s="107">
        <v>99</v>
      </c>
      <c r="Y89" s="107">
        <v>2025</v>
      </c>
      <c r="Z89" s="107">
        <v>1555</v>
      </c>
      <c r="AA89" s="107">
        <v>0</v>
      </c>
      <c r="AB89" s="205" t="s">
        <v>119</v>
      </c>
      <c r="AC89" s="205" t="s">
        <v>254</v>
      </c>
      <c r="AD89" s="107">
        <v>0</v>
      </c>
    </row>
    <row r="90" spans="1:30" x14ac:dyDescent="0.2">
      <c r="A90" s="205">
        <v>2025</v>
      </c>
      <c r="B90" s="205">
        <v>1215</v>
      </c>
      <c r="C90" s="205" t="s">
        <v>121</v>
      </c>
      <c r="D90" s="206" t="s">
        <v>378</v>
      </c>
      <c r="E90" s="206" t="s">
        <v>362</v>
      </c>
      <c r="F90" s="206" t="s">
        <v>379</v>
      </c>
      <c r="G90" s="211">
        <v>181.06</v>
      </c>
      <c r="H90" s="211">
        <v>32.65</v>
      </c>
      <c r="I90" s="205" t="s">
        <v>122</v>
      </c>
      <c r="J90" s="211">
        <f t="shared" si="2"/>
        <v>148.41</v>
      </c>
      <c r="K90" s="205" t="s">
        <v>364</v>
      </c>
      <c r="L90" s="205" t="s">
        <v>380</v>
      </c>
      <c r="M90" s="205" t="s">
        <v>125</v>
      </c>
      <c r="N90" s="205" t="s">
        <v>381</v>
      </c>
      <c r="O90" s="205" t="s">
        <v>245</v>
      </c>
      <c r="P90" s="206" t="s">
        <v>285</v>
      </c>
      <c r="Q90" s="205" t="s">
        <v>286</v>
      </c>
      <c r="R90" s="205" t="s">
        <v>286</v>
      </c>
      <c r="S90" s="205" t="s">
        <v>367</v>
      </c>
      <c r="T90" s="205" t="s">
        <v>368</v>
      </c>
      <c r="U90" s="107" t="s">
        <v>373</v>
      </c>
      <c r="V90" s="107">
        <v>4430</v>
      </c>
      <c r="W90" s="107">
        <v>2600</v>
      </c>
      <c r="X90" s="107">
        <v>99</v>
      </c>
      <c r="Y90" s="107">
        <v>2025</v>
      </c>
      <c r="Z90" s="107">
        <v>1555</v>
      </c>
      <c r="AA90" s="107">
        <v>0</v>
      </c>
      <c r="AB90" s="205" t="s">
        <v>119</v>
      </c>
      <c r="AC90" s="205" t="s">
        <v>254</v>
      </c>
      <c r="AD90" s="107">
        <v>0</v>
      </c>
    </row>
    <row r="91" spans="1:30" x14ac:dyDescent="0.2">
      <c r="A91" s="205">
        <v>2025</v>
      </c>
      <c r="B91" s="205">
        <v>1216</v>
      </c>
      <c r="C91" s="205" t="s">
        <v>121</v>
      </c>
      <c r="D91" s="206" t="s">
        <v>382</v>
      </c>
      <c r="E91" s="206" t="s">
        <v>362</v>
      </c>
      <c r="F91" s="206" t="s">
        <v>383</v>
      </c>
      <c r="G91" s="211">
        <v>109.12</v>
      </c>
      <c r="H91" s="211">
        <v>19.68</v>
      </c>
      <c r="I91" s="205" t="s">
        <v>122</v>
      </c>
      <c r="J91" s="211">
        <f t="shared" si="2"/>
        <v>89.44</v>
      </c>
      <c r="K91" s="205" t="s">
        <v>364</v>
      </c>
      <c r="L91" s="205" t="s">
        <v>384</v>
      </c>
      <c r="M91" s="205" t="s">
        <v>125</v>
      </c>
      <c r="N91" s="205" t="s">
        <v>385</v>
      </c>
      <c r="O91" s="205" t="s">
        <v>245</v>
      </c>
      <c r="P91" s="206" t="s">
        <v>285</v>
      </c>
      <c r="Q91" s="205" t="s">
        <v>286</v>
      </c>
      <c r="R91" s="205" t="s">
        <v>286</v>
      </c>
      <c r="S91" s="205" t="s">
        <v>367</v>
      </c>
      <c r="T91" s="205" t="s">
        <v>368</v>
      </c>
      <c r="U91" s="107" t="s">
        <v>289</v>
      </c>
      <c r="V91" s="107">
        <v>1130</v>
      </c>
      <c r="W91" s="107">
        <v>770</v>
      </c>
      <c r="X91" s="107">
        <v>5</v>
      </c>
      <c r="Y91" s="107">
        <v>2025</v>
      </c>
      <c r="Z91" s="107">
        <v>1539</v>
      </c>
      <c r="AA91" s="107">
        <v>0</v>
      </c>
      <c r="AB91" s="205" t="s">
        <v>119</v>
      </c>
      <c r="AC91" s="205" t="s">
        <v>254</v>
      </c>
      <c r="AD91" s="107">
        <v>0</v>
      </c>
    </row>
    <row r="92" spans="1:30" x14ac:dyDescent="0.2">
      <c r="A92" s="205">
        <v>2025</v>
      </c>
      <c r="B92" s="205">
        <v>1217</v>
      </c>
      <c r="C92" s="205" t="s">
        <v>121</v>
      </c>
      <c r="D92" s="206" t="s">
        <v>386</v>
      </c>
      <c r="E92" s="206" t="s">
        <v>362</v>
      </c>
      <c r="F92" s="206" t="s">
        <v>387</v>
      </c>
      <c r="G92" s="211">
        <v>31.66</v>
      </c>
      <c r="H92" s="211">
        <v>5.71</v>
      </c>
      <c r="I92" s="205" t="s">
        <v>122</v>
      </c>
      <c r="J92" s="211">
        <f t="shared" si="2"/>
        <v>25.95</v>
      </c>
      <c r="K92" s="205" t="s">
        <v>364</v>
      </c>
      <c r="L92" s="205" t="s">
        <v>388</v>
      </c>
      <c r="M92" s="205" t="s">
        <v>125</v>
      </c>
      <c r="N92" s="205" t="s">
        <v>389</v>
      </c>
      <c r="O92" s="205" t="s">
        <v>245</v>
      </c>
      <c r="P92" s="206" t="s">
        <v>285</v>
      </c>
      <c r="Q92" s="205" t="s">
        <v>286</v>
      </c>
      <c r="R92" s="205" t="s">
        <v>286</v>
      </c>
      <c r="S92" s="205" t="s">
        <v>367</v>
      </c>
      <c r="T92" s="205" t="s">
        <v>368</v>
      </c>
      <c r="U92" s="107" t="s">
        <v>230</v>
      </c>
      <c r="V92" s="107">
        <v>470</v>
      </c>
      <c r="W92" s="107">
        <v>550</v>
      </c>
      <c r="X92" s="107">
        <v>2</v>
      </c>
      <c r="Y92" s="107">
        <v>2025</v>
      </c>
      <c r="Z92" s="107">
        <v>1536</v>
      </c>
      <c r="AA92" s="107">
        <v>0</v>
      </c>
      <c r="AB92" s="205" t="s">
        <v>119</v>
      </c>
      <c r="AC92" s="205" t="s">
        <v>254</v>
      </c>
      <c r="AD92" s="107">
        <v>0</v>
      </c>
    </row>
    <row r="93" spans="1:30" x14ac:dyDescent="0.2">
      <c r="A93" s="205">
        <v>2025</v>
      </c>
      <c r="B93" s="205">
        <v>1220</v>
      </c>
      <c r="C93" s="205" t="s">
        <v>121</v>
      </c>
      <c r="D93" s="206" t="s">
        <v>398</v>
      </c>
      <c r="E93" s="206" t="s">
        <v>362</v>
      </c>
      <c r="F93" s="206" t="s">
        <v>399</v>
      </c>
      <c r="G93" s="211">
        <v>256.95999999999998</v>
      </c>
      <c r="H93" s="211">
        <v>46.34</v>
      </c>
      <c r="I93" s="205" t="s">
        <v>122</v>
      </c>
      <c r="J93" s="211">
        <f t="shared" si="2"/>
        <v>210.61999999999998</v>
      </c>
      <c r="K93" s="205" t="s">
        <v>364</v>
      </c>
      <c r="L93" s="205" t="s">
        <v>132</v>
      </c>
      <c r="M93" s="205" t="s">
        <v>125</v>
      </c>
      <c r="N93" s="205" t="s">
        <v>400</v>
      </c>
      <c r="O93" s="205" t="s">
        <v>245</v>
      </c>
      <c r="P93" s="206" t="s">
        <v>285</v>
      </c>
      <c r="Q93" s="205" t="s">
        <v>286</v>
      </c>
      <c r="R93" s="205" t="s">
        <v>286</v>
      </c>
      <c r="S93" s="205" t="s">
        <v>367</v>
      </c>
      <c r="T93" s="205" t="s">
        <v>368</v>
      </c>
      <c r="U93" s="107" t="s">
        <v>289</v>
      </c>
      <c r="V93" s="107">
        <v>1130</v>
      </c>
      <c r="W93" s="107">
        <v>770</v>
      </c>
      <c r="X93" s="107">
        <v>5</v>
      </c>
      <c r="Y93" s="107">
        <v>2025</v>
      </c>
      <c r="Z93" s="107">
        <v>1539</v>
      </c>
      <c r="AA93" s="107">
        <v>0</v>
      </c>
      <c r="AB93" s="205" t="s">
        <v>119</v>
      </c>
      <c r="AC93" s="205" t="s">
        <v>254</v>
      </c>
      <c r="AD93" s="107">
        <v>0</v>
      </c>
    </row>
    <row r="94" spans="1:30" x14ac:dyDescent="0.2">
      <c r="A94" s="205">
        <v>2025</v>
      </c>
      <c r="B94" s="205">
        <v>1220</v>
      </c>
      <c r="C94" s="205" t="s">
        <v>121</v>
      </c>
      <c r="D94" s="206" t="s">
        <v>398</v>
      </c>
      <c r="E94" s="206" t="s">
        <v>362</v>
      </c>
      <c r="F94" s="206" t="s">
        <v>399</v>
      </c>
      <c r="G94" s="211">
        <v>256.93</v>
      </c>
      <c r="H94" s="211">
        <v>46.33</v>
      </c>
      <c r="I94" s="205" t="s">
        <v>122</v>
      </c>
      <c r="J94" s="211">
        <f t="shared" si="2"/>
        <v>210.60000000000002</v>
      </c>
      <c r="K94" s="205" t="s">
        <v>364</v>
      </c>
      <c r="L94" s="205" t="s">
        <v>132</v>
      </c>
      <c r="M94" s="205" t="s">
        <v>125</v>
      </c>
      <c r="N94" s="205" t="s">
        <v>400</v>
      </c>
      <c r="O94" s="205" t="s">
        <v>245</v>
      </c>
      <c r="P94" s="206" t="s">
        <v>285</v>
      </c>
      <c r="Q94" s="205" t="s">
        <v>286</v>
      </c>
      <c r="R94" s="205" t="s">
        <v>286</v>
      </c>
      <c r="S94" s="205" t="s">
        <v>367</v>
      </c>
      <c r="T94" s="205" t="s">
        <v>368</v>
      </c>
      <c r="U94" s="107" t="s">
        <v>227</v>
      </c>
      <c r="V94" s="107">
        <v>580</v>
      </c>
      <c r="W94" s="107">
        <v>380</v>
      </c>
      <c r="X94" s="107">
        <v>5</v>
      </c>
      <c r="Y94" s="107">
        <v>2025</v>
      </c>
      <c r="Z94" s="107">
        <v>1537</v>
      </c>
      <c r="AA94" s="107">
        <v>0</v>
      </c>
      <c r="AB94" s="205" t="s">
        <v>119</v>
      </c>
      <c r="AC94" s="205" t="s">
        <v>254</v>
      </c>
      <c r="AD94" s="107">
        <v>0</v>
      </c>
    </row>
    <row r="95" spans="1:30" x14ac:dyDescent="0.2">
      <c r="A95" s="205">
        <v>2025</v>
      </c>
      <c r="B95" s="205">
        <v>1220</v>
      </c>
      <c r="C95" s="205" t="s">
        <v>121</v>
      </c>
      <c r="D95" s="206" t="s">
        <v>398</v>
      </c>
      <c r="E95" s="206" t="s">
        <v>362</v>
      </c>
      <c r="F95" s="206" t="s">
        <v>399</v>
      </c>
      <c r="G95" s="211">
        <v>256.93</v>
      </c>
      <c r="H95" s="211">
        <v>46.33</v>
      </c>
      <c r="I95" s="205" t="s">
        <v>122</v>
      </c>
      <c r="J95" s="211">
        <f t="shared" si="2"/>
        <v>210.60000000000002</v>
      </c>
      <c r="K95" s="205" t="s">
        <v>364</v>
      </c>
      <c r="L95" s="205" t="s">
        <v>132</v>
      </c>
      <c r="M95" s="205" t="s">
        <v>125</v>
      </c>
      <c r="N95" s="205" t="s">
        <v>400</v>
      </c>
      <c r="O95" s="205" t="s">
        <v>245</v>
      </c>
      <c r="P95" s="206" t="s">
        <v>285</v>
      </c>
      <c r="Q95" s="205" t="s">
        <v>286</v>
      </c>
      <c r="R95" s="205" t="s">
        <v>286</v>
      </c>
      <c r="S95" s="205" t="s">
        <v>367</v>
      </c>
      <c r="T95" s="205" t="s">
        <v>368</v>
      </c>
      <c r="U95" s="107" t="s">
        <v>231</v>
      </c>
      <c r="V95" s="107">
        <v>140</v>
      </c>
      <c r="W95" s="107">
        <v>180</v>
      </c>
      <c r="X95" s="107">
        <v>13</v>
      </c>
      <c r="Y95" s="107">
        <v>2025</v>
      </c>
      <c r="Z95" s="107">
        <v>1532</v>
      </c>
      <c r="AA95" s="107">
        <v>0</v>
      </c>
      <c r="AB95" s="205" t="s">
        <v>119</v>
      </c>
      <c r="AC95" s="205" t="s">
        <v>254</v>
      </c>
      <c r="AD95" s="107">
        <v>0</v>
      </c>
    </row>
    <row r="96" spans="1:30" x14ac:dyDescent="0.2">
      <c r="A96" s="205">
        <v>2025</v>
      </c>
      <c r="B96" s="205">
        <v>1220</v>
      </c>
      <c r="C96" s="205" t="s">
        <v>121</v>
      </c>
      <c r="D96" s="206" t="s">
        <v>398</v>
      </c>
      <c r="E96" s="206" t="s">
        <v>362</v>
      </c>
      <c r="F96" s="206" t="s">
        <v>399</v>
      </c>
      <c r="G96" s="211">
        <v>256.93</v>
      </c>
      <c r="H96" s="211">
        <v>46.33</v>
      </c>
      <c r="I96" s="205" t="s">
        <v>122</v>
      </c>
      <c r="J96" s="211">
        <f t="shared" si="2"/>
        <v>210.60000000000002</v>
      </c>
      <c r="K96" s="205" t="s">
        <v>364</v>
      </c>
      <c r="L96" s="205" t="s">
        <v>132</v>
      </c>
      <c r="M96" s="205" t="s">
        <v>125</v>
      </c>
      <c r="N96" s="205" t="s">
        <v>400</v>
      </c>
      <c r="O96" s="205" t="s">
        <v>245</v>
      </c>
      <c r="P96" s="206" t="s">
        <v>285</v>
      </c>
      <c r="Q96" s="205" t="s">
        <v>286</v>
      </c>
      <c r="R96" s="205" t="s">
        <v>286</v>
      </c>
      <c r="S96" s="205" t="s">
        <v>367</v>
      </c>
      <c r="T96" s="205" t="s">
        <v>368</v>
      </c>
      <c r="U96" s="107" t="s">
        <v>232</v>
      </c>
      <c r="V96" s="107">
        <v>250</v>
      </c>
      <c r="W96" s="107">
        <v>180</v>
      </c>
      <c r="X96" s="107">
        <v>24</v>
      </c>
      <c r="Y96" s="107">
        <v>2025</v>
      </c>
      <c r="Z96" s="107">
        <v>1533</v>
      </c>
      <c r="AA96" s="107">
        <v>0</v>
      </c>
      <c r="AB96" s="205" t="s">
        <v>119</v>
      </c>
      <c r="AC96" s="205" t="s">
        <v>254</v>
      </c>
      <c r="AD96" s="107">
        <v>0</v>
      </c>
    </row>
    <row r="97" spans="1:30" x14ac:dyDescent="0.2">
      <c r="A97" s="205">
        <v>2025</v>
      </c>
      <c r="B97" s="205">
        <v>1220</v>
      </c>
      <c r="C97" s="205" t="s">
        <v>121</v>
      </c>
      <c r="D97" s="206" t="s">
        <v>398</v>
      </c>
      <c r="E97" s="206" t="s">
        <v>362</v>
      </c>
      <c r="F97" s="206" t="s">
        <v>399</v>
      </c>
      <c r="G97" s="211">
        <v>256.93</v>
      </c>
      <c r="H97" s="211">
        <v>46.33</v>
      </c>
      <c r="I97" s="205" t="s">
        <v>122</v>
      </c>
      <c r="J97" s="211">
        <f t="shared" si="2"/>
        <v>210.60000000000002</v>
      </c>
      <c r="K97" s="205" t="s">
        <v>364</v>
      </c>
      <c r="L97" s="205" t="s">
        <v>132</v>
      </c>
      <c r="M97" s="205" t="s">
        <v>125</v>
      </c>
      <c r="N97" s="205" t="s">
        <v>400</v>
      </c>
      <c r="O97" s="205" t="s">
        <v>245</v>
      </c>
      <c r="P97" s="206" t="s">
        <v>285</v>
      </c>
      <c r="Q97" s="205" t="s">
        <v>286</v>
      </c>
      <c r="R97" s="205" t="s">
        <v>286</v>
      </c>
      <c r="S97" s="205" t="s">
        <v>367</v>
      </c>
      <c r="T97" s="205" t="s">
        <v>368</v>
      </c>
      <c r="U97" s="107" t="s">
        <v>226</v>
      </c>
      <c r="V97" s="107">
        <v>4100</v>
      </c>
      <c r="W97" s="107">
        <v>180</v>
      </c>
      <c r="X97" s="107">
        <v>36</v>
      </c>
      <c r="Y97" s="107">
        <v>2025</v>
      </c>
      <c r="Z97" s="107">
        <v>1553</v>
      </c>
      <c r="AA97" s="107">
        <v>0</v>
      </c>
      <c r="AB97" s="205" t="s">
        <v>119</v>
      </c>
      <c r="AC97" s="205" t="s">
        <v>254</v>
      </c>
      <c r="AD97" s="107">
        <v>0</v>
      </c>
    </row>
    <row r="98" spans="1:30" x14ac:dyDescent="0.2">
      <c r="A98" s="205">
        <v>2025</v>
      </c>
      <c r="B98" s="205">
        <v>1222</v>
      </c>
      <c r="C98" s="205" t="s">
        <v>121</v>
      </c>
      <c r="D98" s="206" t="s">
        <v>405</v>
      </c>
      <c r="E98" s="206" t="s">
        <v>362</v>
      </c>
      <c r="F98" s="206" t="s">
        <v>406</v>
      </c>
      <c r="G98" s="211">
        <v>31.44</v>
      </c>
      <c r="H98" s="211">
        <v>5.67</v>
      </c>
      <c r="I98" s="205" t="s">
        <v>122</v>
      </c>
      <c r="J98" s="211">
        <f t="shared" si="2"/>
        <v>25.770000000000003</v>
      </c>
      <c r="K98" s="205" t="s">
        <v>364</v>
      </c>
      <c r="L98" s="205" t="s">
        <v>407</v>
      </c>
      <c r="M98" s="205" t="s">
        <v>125</v>
      </c>
      <c r="N98" s="205" t="s">
        <v>408</v>
      </c>
      <c r="O98" s="205" t="s">
        <v>245</v>
      </c>
      <c r="P98" s="206" t="s">
        <v>285</v>
      </c>
      <c r="Q98" s="205" t="s">
        <v>286</v>
      </c>
      <c r="R98" s="205" t="s">
        <v>286</v>
      </c>
      <c r="S98" s="205" t="s">
        <v>367</v>
      </c>
      <c r="T98" s="205" t="s">
        <v>368</v>
      </c>
      <c r="U98" s="107" t="s">
        <v>228</v>
      </c>
      <c r="V98" s="107">
        <v>3220</v>
      </c>
      <c r="W98" s="107">
        <v>357</v>
      </c>
      <c r="X98" s="107">
        <v>99</v>
      </c>
      <c r="Y98" s="107">
        <v>2025</v>
      </c>
      <c r="Z98" s="107">
        <v>1549</v>
      </c>
      <c r="AA98" s="107">
        <v>0</v>
      </c>
      <c r="AB98" s="205" t="s">
        <v>119</v>
      </c>
      <c r="AC98" s="205" t="s">
        <v>254</v>
      </c>
      <c r="AD98" s="107">
        <v>0</v>
      </c>
    </row>
    <row r="99" spans="1:30" x14ac:dyDescent="0.2">
      <c r="A99" s="205">
        <v>2025</v>
      </c>
      <c r="B99" s="205">
        <v>1223</v>
      </c>
      <c r="C99" s="205" t="s">
        <v>121</v>
      </c>
      <c r="D99" s="206" t="s">
        <v>409</v>
      </c>
      <c r="E99" s="206" t="s">
        <v>362</v>
      </c>
      <c r="F99" s="206" t="s">
        <v>410</v>
      </c>
      <c r="G99" s="211">
        <v>509.92</v>
      </c>
      <c r="H99" s="211">
        <v>91.95</v>
      </c>
      <c r="I99" s="205" t="s">
        <v>122</v>
      </c>
      <c r="J99" s="211">
        <f t="shared" si="2"/>
        <v>417.97</v>
      </c>
      <c r="K99" s="205" t="s">
        <v>364</v>
      </c>
      <c r="L99" s="205" t="s">
        <v>411</v>
      </c>
      <c r="M99" s="205" t="s">
        <v>125</v>
      </c>
      <c r="N99" s="205" t="s">
        <v>412</v>
      </c>
      <c r="O99" s="205" t="s">
        <v>245</v>
      </c>
      <c r="P99" s="206" t="s">
        <v>285</v>
      </c>
      <c r="Q99" s="205" t="s">
        <v>286</v>
      </c>
      <c r="R99" s="205" t="s">
        <v>286</v>
      </c>
      <c r="S99" s="205" t="s">
        <v>367</v>
      </c>
      <c r="T99" s="205" t="s">
        <v>368</v>
      </c>
      <c r="U99" s="107" t="s">
        <v>216</v>
      </c>
      <c r="V99" s="107">
        <v>3770</v>
      </c>
      <c r="W99" s="107">
        <v>1860</v>
      </c>
      <c r="X99" s="107">
        <v>6</v>
      </c>
      <c r="Y99" s="107">
        <v>2025</v>
      </c>
      <c r="Z99" s="107">
        <v>1552</v>
      </c>
      <c r="AA99" s="107">
        <v>0</v>
      </c>
      <c r="AB99" s="205" t="s">
        <v>119</v>
      </c>
      <c r="AC99" s="205" t="s">
        <v>254</v>
      </c>
      <c r="AD99" s="107">
        <v>0</v>
      </c>
    </row>
    <row r="100" spans="1:30" x14ac:dyDescent="0.2">
      <c r="A100" s="205">
        <v>2025</v>
      </c>
      <c r="B100" s="205">
        <v>1224</v>
      </c>
      <c r="C100" s="205" t="s">
        <v>121</v>
      </c>
      <c r="D100" s="206" t="s">
        <v>413</v>
      </c>
      <c r="E100" s="206" t="s">
        <v>362</v>
      </c>
      <c r="F100" s="206" t="s">
        <v>414</v>
      </c>
      <c r="G100" s="211">
        <v>21.39</v>
      </c>
      <c r="H100" s="211">
        <v>3.86</v>
      </c>
      <c r="I100" s="205" t="s">
        <v>122</v>
      </c>
      <c r="J100" s="211">
        <f t="shared" si="2"/>
        <v>17.53</v>
      </c>
      <c r="K100" s="205" t="s">
        <v>364</v>
      </c>
      <c r="L100" s="205" t="s">
        <v>415</v>
      </c>
      <c r="M100" s="205" t="s">
        <v>125</v>
      </c>
      <c r="N100" s="205" t="s">
        <v>416</v>
      </c>
      <c r="O100" s="205" t="s">
        <v>245</v>
      </c>
      <c r="P100" s="206" t="s">
        <v>285</v>
      </c>
      <c r="Q100" s="205" t="s">
        <v>286</v>
      </c>
      <c r="R100" s="205" t="s">
        <v>286</v>
      </c>
      <c r="S100" s="205" t="s">
        <v>367</v>
      </c>
      <c r="T100" s="205" t="s">
        <v>368</v>
      </c>
      <c r="U100" s="107" t="s">
        <v>230</v>
      </c>
      <c r="V100" s="107">
        <v>470</v>
      </c>
      <c r="W100" s="107">
        <v>550</v>
      </c>
      <c r="X100" s="107">
        <v>2</v>
      </c>
      <c r="Y100" s="107">
        <v>2025</v>
      </c>
      <c r="Z100" s="107">
        <v>1536</v>
      </c>
      <c r="AA100" s="107">
        <v>0</v>
      </c>
      <c r="AB100" s="205" t="s">
        <v>119</v>
      </c>
      <c r="AC100" s="205" t="s">
        <v>254</v>
      </c>
      <c r="AD100" s="107">
        <v>0</v>
      </c>
    </row>
    <row r="101" spans="1:30" x14ac:dyDescent="0.2">
      <c r="A101" s="205">
        <v>2025</v>
      </c>
      <c r="B101" s="205">
        <v>1225</v>
      </c>
      <c r="C101" s="205" t="s">
        <v>121</v>
      </c>
      <c r="D101" s="206" t="s">
        <v>417</v>
      </c>
      <c r="E101" s="206" t="s">
        <v>362</v>
      </c>
      <c r="F101" s="206" t="s">
        <v>418</v>
      </c>
      <c r="G101" s="211">
        <v>508.87</v>
      </c>
      <c r="H101" s="211">
        <v>91.76</v>
      </c>
      <c r="I101" s="205" t="s">
        <v>122</v>
      </c>
      <c r="J101" s="211">
        <f t="shared" si="2"/>
        <v>417.11</v>
      </c>
      <c r="K101" s="205" t="s">
        <v>364</v>
      </c>
      <c r="L101" s="205" t="s">
        <v>419</v>
      </c>
      <c r="M101" s="205" t="s">
        <v>125</v>
      </c>
      <c r="N101" s="205" t="s">
        <v>420</v>
      </c>
      <c r="O101" s="205" t="s">
        <v>245</v>
      </c>
      <c r="P101" s="206" t="s">
        <v>285</v>
      </c>
      <c r="Q101" s="205" t="s">
        <v>286</v>
      </c>
      <c r="R101" s="205" t="s">
        <v>286</v>
      </c>
      <c r="S101" s="205" t="s">
        <v>367</v>
      </c>
      <c r="T101" s="205" t="s">
        <v>368</v>
      </c>
      <c r="U101" s="107" t="s">
        <v>421</v>
      </c>
      <c r="V101" s="107">
        <v>2780</v>
      </c>
      <c r="W101" s="107">
        <v>2480</v>
      </c>
      <c r="X101" s="107">
        <v>99</v>
      </c>
      <c r="Y101" s="107">
        <v>2025</v>
      </c>
      <c r="Z101" s="107">
        <v>1548</v>
      </c>
      <c r="AA101" s="107">
        <v>0</v>
      </c>
      <c r="AB101" s="205" t="s">
        <v>119</v>
      </c>
      <c r="AC101" s="205" t="s">
        <v>254</v>
      </c>
      <c r="AD101" s="107">
        <v>0</v>
      </c>
    </row>
    <row r="102" spans="1:30" x14ac:dyDescent="0.2">
      <c r="A102" s="205">
        <v>2025</v>
      </c>
      <c r="B102" s="205">
        <v>1229</v>
      </c>
      <c r="C102" s="205" t="s">
        <v>121</v>
      </c>
      <c r="D102" s="206" t="s">
        <v>435</v>
      </c>
      <c r="E102" s="206" t="s">
        <v>362</v>
      </c>
      <c r="F102" s="206" t="s">
        <v>436</v>
      </c>
      <c r="G102" s="211">
        <v>136.04</v>
      </c>
      <c r="H102" s="211">
        <v>24.53</v>
      </c>
      <c r="I102" s="205" t="s">
        <v>122</v>
      </c>
      <c r="J102" s="211">
        <f t="shared" si="2"/>
        <v>111.50999999999999</v>
      </c>
      <c r="K102" s="205" t="s">
        <v>364</v>
      </c>
      <c r="L102" s="205" t="s">
        <v>437</v>
      </c>
      <c r="M102" s="205" t="s">
        <v>125</v>
      </c>
      <c r="N102" s="205" t="s">
        <v>438</v>
      </c>
      <c r="O102" s="205" t="s">
        <v>245</v>
      </c>
      <c r="P102" s="206" t="s">
        <v>285</v>
      </c>
      <c r="Q102" s="205" t="s">
        <v>286</v>
      </c>
      <c r="R102" s="205" t="s">
        <v>286</v>
      </c>
      <c r="S102" s="205" t="s">
        <v>367</v>
      </c>
      <c r="T102" s="205" t="s">
        <v>368</v>
      </c>
      <c r="U102" s="107" t="s">
        <v>434</v>
      </c>
      <c r="V102" s="107">
        <v>4210</v>
      </c>
      <c r="W102" s="107">
        <v>1450</v>
      </c>
      <c r="X102" s="107">
        <v>1</v>
      </c>
      <c r="Y102" s="107">
        <v>2025</v>
      </c>
      <c r="Z102" s="107">
        <v>1554</v>
      </c>
      <c r="AA102" s="107">
        <v>0</v>
      </c>
      <c r="AB102" s="205" t="s">
        <v>119</v>
      </c>
      <c r="AC102" s="205" t="s">
        <v>254</v>
      </c>
      <c r="AD102" s="107">
        <v>0</v>
      </c>
    </row>
    <row r="103" spans="1:30" x14ac:dyDescent="0.2">
      <c r="A103" s="205">
        <v>2025</v>
      </c>
      <c r="B103" s="205">
        <v>1231</v>
      </c>
      <c r="C103" s="205" t="s">
        <v>121</v>
      </c>
      <c r="D103" s="206" t="s">
        <v>443</v>
      </c>
      <c r="E103" s="206" t="s">
        <v>362</v>
      </c>
      <c r="F103" s="206" t="s">
        <v>444</v>
      </c>
      <c r="G103" s="211">
        <v>7.91</v>
      </c>
      <c r="H103" s="211">
        <v>1.43</v>
      </c>
      <c r="I103" s="205" t="s">
        <v>122</v>
      </c>
      <c r="J103" s="211">
        <f t="shared" si="2"/>
        <v>6.48</v>
      </c>
      <c r="K103" s="205" t="s">
        <v>364</v>
      </c>
      <c r="L103" s="205" t="s">
        <v>445</v>
      </c>
      <c r="M103" s="205" t="s">
        <v>125</v>
      </c>
      <c r="N103" s="205" t="s">
        <v>446</v>
      </c>
      <c r="O103" s="205" t="s">
        <v>245</v>
      </c>
      <c r="P103" s="206" t="s">
        <v>285</v>
      </c>
      <c r="Q103" s="205" t="s">
        <v>286</v>
      </c>
      <c r="R103" s="205" t="s">
        <v>286</v>
      </c>
      <c r="S103" s="205" t="s">
        <v>367</v>
      </c>
      <c r="T103" s="205" t="s">
        <v>368</v>
      </c>
      <c r="U103" s="107" t="s">
        <v>230</v>
      </c>
      <c r="V103" s="107">
        <v>470</v>
      </c>
      <c r="W103" s="107">
        <v>550</v>
      </c>
      <c r="X103" s="107">
        <v>2</v>
      </c>
      <c r="Y103" s="107">
        <v>2025</v>
      </c>
      <c r="Z103" s="107">
        <v>1536</v>
      </c>
      <c r="AA103" s="107">
        <v>0</v>
      </c>
      <c r="AB103" s="205" t="s">
        <v>119</v>
      </c>
      <c r="AC103" s="205" t="s">
        <v>254</v>
      </c>
      <c r="AD103" s="107">
        <v>0</v>
      </c>
    </row>
    <row r="104" spans="1:30" x14ac:dyDescent="0.2">
      <c r="A104" s="205">
        <v>2025</v>
      </c>
      <c r="B104" s="205">
        <v>1232</v>
      </c>
      <c r="C104" s="205" t="s">
        <v>121</v>
      </c>
      <c r="D104" s="206" t="s">
        <v>447</v>
      </c>
      <c r="E104" s="206" t="s">
        <v>362</v>
      </c>
      <c r="F104" s="206" t="s">
        <v>448</v>
      </c>
      <c r="G104" s="211">
        <v>24.61</v>
      </c>
      <c r="H104" s="211">
        <v>4.4400000000000004</v>
      </c>
      <c r="I104" s="205" t="s">
        <v>122</v>
      </c>
      <c r="J104" s="211">
        <f t="shared" si="2"/>
        <v>20.169999999999998</v>
      </c>
      <c r="K104" s="205" t="s">
        <v>364</v>
      </c>
      <c r="L104" s="205" t="s">
        <v>449</v>
      </c>
      <c r="M104" s="205" t="s">
        <v>125</v>
      </c>
      <c r="N104" s="205" t="s">
        <v>450</v>
      </c>
      <c r="O104" s="205" t="s">
        <v>245</v>
      </c>
      <c r="P104" s="206" t="s">
        <v>285</v>
      </c>
      <c r="Q104" s="205" t="s">
        <v>286</v>
      </c>
      <c r="R104" s="205" t="s">
        <v>286</v>
      </c>
      <c r="S104" s="205" t="s">
        <v>367</v>
      </c>
      <c r="T104" s="205" t="s">
        <v>368</v>
      </c>
      <c r="U104" s="107" t="s">
        <v>196</v>
      </c>
      <c r="V104" s="107">
        <v>1460</v>
      </c>
      <c r="W104" s="107">
        <v>860</v>
      </c>
      <c r="X104" s="107">
        <v>5</v>
      </c>
      <c r="Y104" s="107">
        <v>2025</v>
      </c>
      <c r="Z104" s="107">
        <v>1540</v>
      </c>
      <c r="AA104" s="107">
        <v>0</v>
      </c>
      <c r="AB104" s="205" t="s">
        <v>119</v>
      </c>
      <c r="AC104" s="205" t="s">
        <v>254</v>
      </c>
      <c r="AD104" s="107">
        <v>0</v>
      </c>
    </row>
    <row r="105" spans="1:30" x14ac:dyDescent="0.2">
      <c r="A105" s="205">
        <v>2025</v>
      </c>
      <c r="B105" s="205">
        <v>1233</v>
      </c>
      <c r="C105" s="205" t="s">
        <v>121</v>
      </c>
      <c r="D105" s="206" t="s">
        <v>451</v>
      </c>
      <c r="E105" s="206" t="s">
        <v>362</v>
      </c>
      <c r="F105" s="206" t="s">
        <v>452</v>
      </c>
      <c r="G105" s="211">
        <v>165.57</v>
      </c>
      <c r="H105" s="211">
        <v>29.86</v>
      </c>
      <c r="I105" s="205" t="s">
        <v>122</v>
      </c>
      <c r="J105" s="211">
        <f t="shared" si="2"/>
        <v>135.70999999999998</v>
      </c>
      <c r="K105" s="205" t="s">
        <v>364</v>
      </c>
      <c r="L105" s="205" t="s">
        <v>453</v>
      </c>
      <c r="M105" s="205" t="s">
        <v>125</v>
      </c>
      <c r="N105" s="205" t="s">
        <v>454</v>
      </c>
      <c r="O105" s="205" t="s">
        <v>245</v>
      </c>
      <c r="P105" s="206" t="s">
        <v>285</v>
      </c>
      <c r="Q105" s="205" t="s">
        <v>286</v>
      </c>
      <c r="R105" s="205" t="s">
        <v>286</v>
      </c>
      <c r="S105" s="205" t="s">
        <v>367</v>
      </c>
      <c r="T105" s="205" t="s">
        <v>368</v>
      </c>
      <c r="U105" s="107" t="s">
        <v>342</v>
      </c>
      <c r="V105" s="107">
        <v>3330</v>
      </c>
      <c r="W105" s="107">
        <v>785</v>
      </c>
      <c r="X105" s="107">
        <v>99</v>
      </c>
      <c r="Y105" s="107">
        <v>2025</v>
      </c>
      <c r="Z105" s="107">
        <v>1550</v>
      </c>
      <c r="AA105" s="107">
        <v>0</v>
      </c>
      <c r="AB105" s="205" t="s">
        <v>119</v>
      </c>
      <c r="AC105" s="205" t="s">
        <v>254</v>
      </c>
      <c r="AD105" s="107">
        <v>0</v>
      </c>
    </row>
    <row r="106" spans="1:30" x14ac:dyDescent="0.2">
      <c r="A106" s="205">
        <v>2025</v>
      </c>
      <c r="B106" s="205">
        <v>1234</v>
      </c>
      <c r="C106" s="205" t="s">
        <v>121</v>
      </c>
      <c r="D106" s="206" t="s">
        <v>455</v>
      </c>
      <c r="E106" s="206" t="s">
        <v>362</v>
      </c>
      <c r="F106" s="206" t="s">
        <v>456</v>
      </c>
      <c r="G106" s="211">
        <v>213.45</v>
      </c>
      <c r="H106" s="211">
        <v>38.49</v>
      </c>
      <c r="I106" s="205" t="s">
        <v>122</v>
      </c>
      <c r="J106" s="211">
        <f t="shared" si="2"/>
        <v>174.95999999999998</v>
      </c>
      <c r="K106" s="205" t="s">
        <v>364</v>
      </c>
      <c r="L106" s="205" t="s">
        <v>457</v>
      </c>
      <c r="M106" s="205" t="s">
        <v>125</v>
      </c>
      <c r="N106" s="205" t="s">
        <v>458</v>
      </c>
      <c r="O106" s="205" t="s">
        <v>245</v>
      </c>
      <c r="P106" s="206" t="s">
        <v>285</v>
      </c>
      <c r="Q106" s="205" t="s">
        <v>286</v>
      </c>
      <c r="R106" s="205" t="s">
        <v>286</v>
      </c>
      <c r="S106" s="205" t="s">
        <v>367</v>
      </c>
      <c r="T106" s="205" t="s">
        <v>368</v>
      </c>
      <c r="U106" s="107" t="s">
        <v>230</v>
      </c>
      <c r="V106" s="107">
        <v>470</v>
      </c>
      <c r="W106" s="107">
        <v>550</v>
      </c>
      <c r="X106" s="107">
        <v>2</v>
      </c>
      <c r="Y106" s="107">
        <v>2025</v>
      </c>
      <c r="Z106" s="107">
        <v>1536</v>
      </c>
      <c r="AA106" s="107">
        <v>0</v>
      </c>
      <c r="AB106" s="205" t="s">
        <v>119</v>
      </c>
      <c r="AC106" s="205" t="s">
        <v>254</v>
      </c>
      <c r="AD106" s="107">
        <v>0</v>
      </c>
    </row>
    <row r="107" spans="1:30" x14ac:dyDescent="0.2">
      <c r="A107" s="205">
        <v>2025</v>
      </c>
      <c r="B107" s="205">
        <v>1235</v>
      </c>
      <c r="C107" s="205" t="s">
        <v>121</v>
      </c>
      <c r="D107" s="206" t="s">
        <v>459</v>
      </c>
      <c r="E107" s="206" t="s">
        <v>362</v>
      </c>
      <c r="F107" s="206" t="s">
        <v>460</v>
      </c>
      <c r="G107" s="211">
        <v>4.5</v>
      </c>
      <c r="H107" s="211">
        <v>0.81</v>
      </c>
      <c r="I107" s="205" t="s">
        <v>122</v>
      </c>
      <c r="J107" s="211">
        <f t="shared" ref="J107:J138" si="3">IF(I107="SI",G107-H107,G107)</f>
        <v>3.69</v>
      </c>
      <c r="K107" s="205" t="s">
        <v>364</v>
      </c>
      <c r="L107" s="205" t="s">
        <v>461</v>
      </c>
      <c r="M107" s="205" t="s">
        <v>125</v>
      </c>
      <c r="N107" s="205" t="s">
        <v>462</v>
      </c>
      <c r="O107" s="205" t="s">
        <v>245</v>
      </c>
      <c r="P107" s="206" t="s">
        <v>285</v>
      </c>
      <c r="Q107" s="205" t="s">
        <v>286</v>
      </c>
      <c r="R107" s="205" t="s">
        <v>286</v>
      </c>
      <c r="S107" s="205" t="s">
        <v>367</v>
      </c>
      <c r="T107" s="205" t="s">
        <v>368</v>
      </c>
      <c r="U107" s="107" t="s">
        <v>201</v>
      </c>
      <c r="V107" s="107">
        <v>2340</v>
      </c>
      <c r="W107" s="107">
        <v>2020</v>
      </c>
      <c r="X107" s="107">
        <v>99</v>
      </c>
      <c r="Y107" s="107">
        <v>2025</v>
      </c>
      <c r="Z107" s="107">
        <v>1547</v>
      </c>
      <c r="AA107" s="107">
        <v>0</v>
      </c>
      <c r="AB107" s="205" t="s">
        <v>119</v>
      </c>
      <c r="AC107" s="205" t="s">
        <v>254</v>
      </c>
      <c r="AD107" s="107">
        <v>0</v>
      </c>
    </row>
    <row r="108" spans="1:30" x14ac:dyDescent="0.2">
      <c r="A108" s="205">
        <v>2025</v>
      </c>
      <c r="B108" s="205">
        <v>1236</v>
      </c>
      <c r="C108" s="205" t="s">
        <v>121</v>
      </c>
      <c r="D108" s="206" t="s">
        <v>463</v>
      </c>
      <c r="E108" s="206" t="s">
        <v>362</v>
      </c>
      <c r="F108" s="206" t="s">
        <v>464</v>
      </c>
      <c r="G108" s="211">
        <v>358.24</v>
      </c>
      <c r="H108" s="211">
        <v>64.599999999999994</v>
      </c>
      <c r="I108" s="205" t="s">
        <v>122</v>
      </c>
      <c r="J108" s="211">
        <f t="shared" si="3"/>
        <v>293.64</v>
      </c>
      <c r="K108" s="205" t="s">
        <v>364</v>
      </c>
      <c r="L108" s="205" t="s">
        <v>465</v>
      </c>
      <c r="M108" s="205" t="s">
        <v>125</v>
      </c>
      <c r="N108" s="205" t="s">
        <v>466</v>
      </c>
      <c r="O108" s="205" t="s">
        <v>245</v>
      </c>
      <c r="P108" s="206" t="s">
        <v>285</v>
      </c>
      <c r="Q108" s="205" t="s">
        <v>286</v>
      </c>
      <c r="R108" s="205" t="s">
        <v>286</v>
      </c>
      <c r="S108" s="205" t="s">
        <v>367</v>
      </c>
      <c r="T108" s="205" t="s">
        <v>368</v>
      </c>
      <c r="U108" s="107" t="s">
        <v>342</v>
      </c>
      <c r="V108" s="107">
        <v>3330</v>
      </c>
      <c r="W108" s="107">
        <v>792</v>
      </c>
      <c r="X108" s="107">
        <v>99</v>
      </c>
      <c r="Y108" s="107">
        <v>2025</v>
      </c>
      <c r="Z108" s="107">
        <v>1551</v>
      </c>
      <c r="AA108" s="107">
        <v>0</v>
      </c>
      <c r="AB108" s="205" t="s">
        <v>119</v>
      </c>
      <c r="AC108" s="205" t="s">
        <v>254</v>
      </c>
      <c r="AD108" s="107">
        <v>0</v>
      </c>
    </row>
    <row r="109" spans="1:30" x14ac:dyDescent="0.2">
      <c r="A109" s="205">
        <v>2025</v>
      </c>
      <c r="B109" s="205">
        <v>1237</v>
      </c>
      <c r="C109" s="205" t="s">
        <v>121</v>
      </c>
      <c r="D109" s="206" t="s">
        <v>467</v>
      </c>
      <c r="E109" s="206" t="s">
        <v>362</v>
      </c>
      <c r="F109" s="206" t="s">
        <v>468</v>
      </c>
      <c r="G109" s="211">
        <v>22.36</v>
      </c>
      <c r="H109" s="211">
        <v>4.03</v>
      </c>
      <c r="I109" s="205" t="s">
        <v>122</v>
      </c>
      <c r="J109" s="211">
        <f t="shared" si="3"/>
        <v>18.329999999999998</v>
      </c>
      <c r="K109" s="205" t="s">
        <v>364</v>
      </c>
      <c r="L109" s="205" t="s">
        <v>469</v>
      </c>
      <c r="M109" s="205" t="s">
        <v>125</v>
      </c>
      <c r="N109" s="205" t="s">
        <v>470</v>
      </c>
      <c r="O109" s="205" t="s">
        <v>245</v>
      </c>
      <c r="P109" s="206" t="s">
        <v>285</v>
      </c>
      <c r="Q109" s="205" t="s">
        <v>286</v>
      </c>
      <c r="R109" s="205" t="s">
        <v>286</v>
      </c>
      <c r="S109" s="205" t="s">
        <v>367</v>
      </c>
      <c r="T109" s="205" t="s">
        <v>368</v>
      </c>
      <c r="U109" s="107" t="s">
        <v>174</v>
      </c>
      <c r="V109" s="107">
        <v>2120</v>
      </c>
      <c r="W109" s="107">
        <v>1314</v>
      </c>
      <c r="X109" s="107">
        <v>1</v>
      </c>
      <c r="Y109" s="107">
        <v>2025</v>
      </c>
      <c r="Z109" s="107">
        <v>1544</v>
      </c>
      <c r="AA109" s="107">
        <v>0</v>
      </c>
      <c r="AB109" s="205" t="s">
        <v>119</v>
      </c>
      <c r="AC109" s="205" t="s">
        <v>254</v>
      </c>
      <c r="AD109" s="107">
        <v>0</v>
      </c>
    </row>
    <row r="110" spans="1:30" x14ac:dyDescent="0.2">
      <c r="A110" s="205">
        <v>2025</v>
      </c>
      <c r="B110" s="205">
        <v>1238</v>
      </c>
      <c r="C110" s="205" t="s">
        <v>121</v>
      </c>
      <c r="D110" s="206" t="s">
        <v>471</v>
      </c>
      <c r="E110" s="206" t="s">
        <v>362</v>
      </c>
      <c r="F110" s="206" t="s">
        <v>472</v>
      </c>
      <c r="G110" s="211">
        <v>44.16</v>
      </c>
      <c r="H110" s="211">
        <v>7.96</v>
      </c>
      <c r="I110" s="205" t="s">
        <v>122</v>
      </c>
      <c r="J110" s="211">
        <f t="shared" si="3"/>
        <v>36.199999999999996</v>
      </c>
      <c r="K110" s="205" t="s">
        <v>364</v>
      </c>
      <c r="L110" s="205" t="s">
        <v>473</v>
      </c>
      <c r="M110" s="205" t="s">
        <v>125</v>
      </c>
      <c r="N110" s="205" t="s">
        <v>474</v>
      </c>
      <c r="O110" s="205" t="s">
        <v>245</v>
      </c>
      <c r="P110" s="206" t="s">
        <v>285</v>
      </c>
      <c r="Q110" s="205" t="s">
        <v>286</v>
      </c>
      <c r="R110" s="205" t="s">
        <v>286</v>
      </c>
      <c r="S110" s="205" t="s">
        <v>367</v>
      </c>
      <c r="T110" s="205" t="s">
        <v>368</v>
      </c>
      <c r="U110" s="107" t="s">
        <v>229</v>
      </c>
      <c r="V110" s="107">
        <v>20</v>
      </c>
      <c r="W110" s="107">
        <v>556</v>
      </c>
      <c r="X110" s="107">
        <v>99</v>
      </c>
      <c r="Y110" s="107">
        <v>2025</v>
      </c>
      <c r="Z110" s="107">
        <v>1535</v>
      </c>
      <c r="AA110" s="107">
        <v>0</v>
      </c>
      <c r="AB110" s="205" t="s">
        <v>119</v>
      </c>
      <c r="AC110" s="205" t="s">
        <v>254</v>
      </c>
      <c r="AD110" s="107">
        <v>0</v>
      </c>
    </row>
    <row r="111" spans="1:30" x14ac:dyDescent="0.2">
      <c r="A111" s="205">
        <v>2025</v>
      </c>
      <c r="B111" s="205">
        <v>1241</v>
      </c>
      <c r="C111" s="205" t="s">
        <v>121</v>
      </c>
      <c r="D111" s="206" t="s">
        <v>483</v>
      </c>
      <c r="E111" s="206" t="s">
        <v>362</v>
      </c>
      <c r="F111" s="206" t="s">
        <v>484</v>
      </c>
      <c r="G111" s="211">
        <v>17.3</v>
      </c>
      <c r="H111" s="211">
        <v>3.12</v>
      </c>
      <c r="I111" s="205" t="s">
        <v>122</v>
      </c>
      <c r="J111" s="211">
        <f t="shared" si="3"/>
        <v>14.18</v>
      </c>
      <c r="K111" s="205" t="s">
        <v>364</v>
      </c>
      <c r="L111" s="205" t="s">
        <v>485</v>
      </c>
      <c r="M111" s="205" t="s">
        <v>125</v>
      </c>
      <c r="N111" s="205" t="s">
        <v>486</v>
      </c>
      <c r="O111" s="205" t="s">
        <v>245</v>
      </c>
      <c r="P111" s="206" t="s">
        <v>285</v>
      </c>
      <c r="Q111" s="205" t="s">
        <v>286</v>
      </c>
      <c r="R111" s="205" t="s">
        <v>286</v>
      </c>
      <c r="S111" s="205" t="s">
        <v>367</v>
      </c>
      <c r="T111" s="205" t="s">
        <v>368</v>
      </c>
      <c r="U111" s="107" t="s">
        <v>230</v>
      </c>
      <c r="V111" s="107">
        <v>470</v>
      </c>
      <c r="W111" s="107">
        <v>550</v>
      </c>
      <c r="X111" s="107">
        <v>2</v>
      </c>
      <c r="Y111" s="107">
        <v>2025</v>
      </c>
      <c r="Z111" s="107">
        <v>1536</v>
      </c>
      <c r="AA111" s="107">
        <v>0</v>
      </c>
      <c r="AB111" s="205" t="s">
        <v>119</v>
      </c>
      <c r="AC111" s="205" t="s">
        <v>254</v>
      </c>
      <c r="AD111" s="107">
        <v>0</v>
      </c>
    </row>
    <row r="112" spans="1:30" x14ac:dyDescent="0.2">
      <c r="A112" s="205">
        <v>2025</v>
      </c>
      <c r="B112" s="205">
        <v>1242</v>
      </c>
      <c r="C112" s="205" t="s">
        <v>121</v>
      </c>
      <c r="D112" s="206" t="s">
        <v>487</v>
      </c>
      <c r="E112" s="206" t="s">
        <v>362</v>
      </c>
      <c r="F112" s="206" t="s">
        <v>488</v>
      </c>
      <c r="G112" s="211">
        <v>28.67</v>
      </c>
      <c r="H112" s="211">
        <v>5.17</v>
      </c>
      <c r="I112" s="205" t="s">
        <v>122</v>
      </c>
      <c r="J112" s="211">
        <f t="shared" si="3"/>
        <v>23.5</v>
      </c>
      <c r="K112" s="205" t="s">
        <v>364</v>
      </c>
      <c r="L112" s="205" t="s">
        <v>489</v>
      </c>
      <c r="M112" s="205" t="s">
        <v>125</v>
      </c>
      <c r="N112" s="205" t="s">
        <v>490</v>
      </c>
      <c r="O112" s="205" t="s">
        <v>245</v>
      </c>
      <c r="P112" s="206" t="s">
        <v>285</v>
      </c>
      <c r="Q112" s="205" t="s">
        <v>286</v>
      </c>
      <c r="R112" s="205" t="s">
        <v>286</v>
      </c>
      <c r="S112" s="205" t="s">
        <v>367</v>
      </c>
      <c r="T112" s="205" t="s">
        <v>368</v>
      </c>
      <c r="U112" s="107" t="s">
        <v>230</v>
      </c>
      <c r="V112" s="107">
        <v>470</v>
      </c>
      <c r="W112" s="107">
        <v>550</v>
      </c>
      <c r="X112" s="107">
        <v>2</v>
      </c>
      <c r="Y112" s="107">
        <v>2025</v>
      </c>
      <c r="Z112" s="107">
        <v>1536</v>
      </c>
      <c r="AA112" s="107">
        <v>0</v>
      </c>
      <c r="AB112" s="205" t="s">
        <v>119</v>
      </c>
      <c r="AC112" s="205" t="s">
        <v>254</v>
      </c>
      <c r="AD112" s="107">
        <v>0</v>
      </c>
    </row>
    <row r="113" spans="1:30" x14ac:dyDescent="0.2">
      <c r="A113" s="205">
        <v>2025</v>
      </c>
      <c r="B113" s="205">
        <v>1243</v>
      </c>
      <c r="C113" s="205" t="s">
        <v>121</v>
      </c>
      <c r="D113" s="206" t="s">
        <v>491</v>
      </c>
      <c r="E113" s="206" t="s">
        <v>362</v>
      </c>
      <c r="F113" s="206" t="s">
        <v>492</v>
      </c>
      <c r="G113" s="211">
        <v>16.73</v>
      </c>
      <c r="H113" s="211">
        <v>3.02</v>
      </c>
      <c r="I113" s="205" t="s">
        <v>122</v>
      </c>
      <c r="J113" s="211">
        <f t="shared" si="3"/>
        <v>13.71</v>
      </c>
      <c r="K113" s="205" t="s">
        <v>364</v>
      </c>
      <c r="L113" s="205" t="s">
        <v>493</v>
      </c>
      <c r="M113" s="205" t="s">
        <v>125</v>
      </c>
      <c r="N113" s="205" t="s">
        <v>494</v>
      </c>
      <c r="O113" s="205" t="s">
        <v>245</v>
      </c>
      <c r="P113" s="206" t="s">
        <v>285</v>
      </c>
      <c r="Q113" s="205" t="s">
        <v>286</v>
      </c>
      <c r="R113" s="205" t="s">
        <v>286</v>
      </c>
      <c r="S113" s="205" t="s">
        <v>367</v>
      </c>
      <c r="T113" s="205" t="s">
        <v>368</v>
      </c>
      <c r="U113" s="107" t="s">
        <v>229</v>
      </c>
      <c r="V113" s="107">
        <v>20</v>
      </c>
      <c r="W113" s="107">
        <v>2730</v>
      </c>
      <c r="X113" s="107">
        <v>20</v>
      </c>
      <c r="Y113" s="107">
        <v>2025</v>
      </c>
      <c r="Z113" s="107">
        <v>1534</v>
      </c>
      <c r="AA113" s="107">
        <v>0</v>
      </c>
      <c r="AB113" s="205" t="s">
        <v>119</v>
      </c>
      <c r="AC113" s="205" t="s">
        <v>254</v>
      </c>
      <c r="AD113" s="107">
        <v>0</v>
      </c>
    </row>
    <row r="114" spans="1:30" x14ac:dyDescent="0.2">
      <c r="A114" s="205">
        <v>2025</v>
      </c>
      <c r="B114" s="205">
        <v>1211</v>
      </c>
      <c r="C114" s="205" t="s">
        <v>245</v>
      </c>
      <c r="D114" s="206" t="s">
        <v>580</v>
      </c>
      <c r="E114" s="206" t="s">
        <v>581</v>
      </c>
      <c r="F114" s="206" t="s">
        <v>582</v>
      </c>
      <c r="G114" s="211">
        <v>371.2</v>
      </c>
      <c r="H114" s="211">
        <v>0</v>
      </c>
      <c r="I114" s="205" t="s">
        <v>190</v>
      </c>
      <c r="J114" s="211">
        <f t="shared" si="3"/>
        <v>371.2</v>
      </c>
      <c r="K114" s="205" t="s">
        <v>583</v>
      </c>
      <c r="L114" s="205" t="s">
        <v>584</v>
      </c>
      <c r="M114" s="205" t="s">
        <v>125</v>
      </c>
      <c r="N114" s="205" t="s">
        <v>585</v>
      </c>
      <c r="O114" s="205" t="s">
        <v>245</v>
      </c>
      <c r="P114" s="206" t="s">
        <v>586</v>
      </c>
      <c r="Q114" s="205" t="s">
        <v>587</v>
      </c>
      <c r="R114" s="205" t="s">
        <v>588</v>
      </c>
      <c r="S114" s="205" t="s">
        <v>184</v>
      </c>
      <c r="T114" s="205" t="s">
        <v>185</v>
      </c>
      <c r="U114" s="107" t="s">
        <v>231</v>
      </c>
      <c r="V114" s="107">
        <v>140</v>
      </c>
      <c r="W114" s="107">
        <v>180</v>
      </c>
      <c r="X114" s="107">
        <v>19</v>
      </c>
      <c r="Y114" s="107">
        <v>2025</v>
      </c>
      <c r="Z114" s="107">
        <v>1407</v>
      </c>
      <c r="AA114" s="107">
        <v>0</v>
      </c>
      <c r="AB114" s="205" t="s">
        <v>119</v>
      </c>
      <c r="AC114" s="205" t="s">
        <v>254</v>
      </c>
      <c r="AD114" s="107">
        <v>1</v>
      </c>
    </row>
    <row r="115" spans="1:30" x14ac:dyDescent="0.2">
      <c r="A115" s="205">
        <v>2025</v>
      </c>
      <c r="B115" s="205">
        <v>1262</v>
      </c>
      <c r="C115" s="205" t="s">
        <v>119</v>
      </c>
      <c r="D115" s="206" t="s">
        <v>120</v>
      </c>
      <c r="E115" s="206" t="s">
        <v>121</v>
      </c>
      <c r="F115" s="206"/>
      <c r="G115" s="211">
        <v>82.96</v>
      </c>
      <c r="H115" s="211">
        <v>14.96</v>
      </c>
      <c r="I115" s="205" t="s">
        <v>122</v>
      </c>
      <c r="J115" s="211">
        <f t="shared" si="3"/>
        <v>68</v>
      </c>
      <c r="K115" s="205" t="s">
        <v>123</v>
      </c>
      <c r="L115" s="205" t="s">
        <v>124</v>
      </c>
      <c r="M115" s="205" t="s">
        <v>125</v>
      </c>
      <c r="N115" s="205" t="s">
        <v>126</v>
      </c>
      <c r="O115" s="205" t="s">
        <v>121</v>
      </c>
      <c r="P115" s="206" t="s">
        <v>127</v>
      </c>
      <c r="Q115" s="205" t="s">
        <v>128</v>
      </c>
      <c r="R115" s="205" t="s">
        <v>128</v>
      </c>
      <c r="S115" s="205" t="s">
        <v>129</v>
      </c>
      <c r="T115" s="205" t="s">
        <v>130</v>
      </c>
      <c r="U115" s="107" t="s">
        <v>131</v>
      </c>
      <c r="V115" s="107">
        <v>1900</v>
      </c>
      <c r="W115" s="107">
        <v>1100</v>
      </c>
      <c r="X115" s="107">
        <v>1</v>
      </c>
      <c r="Y115" s="107">
        <v>2025</v>
      </c>
      <c r="Z115" s="107">
        <v>1669</v>
      </c>
      <c r="AA115" s="107">
        <v>0</v>
      </c>
      <c r="AB115" s="205" t="s">
        <v>132</v>
      </c>
      <c r="AC115" s="205" t="s">
        <v>133</v>
      </c>
      <c r="AD115" s="107">
        <v>1</v>
      </c>
    </row>
    <row r="116" spans="1:30" x14ac:dyDescent="0.2">
      <c r="A116" s="205">
        <v>2025</v>
      </c>
      <c r="B116" s="205">
        <v>1261</v>
      </c>
      <c r="C116" s="205" t="s">
        <v>119</v>
      </c>
      <c r="D116" s="206" t="s">
        <v>168</v>
      </c>
      <c r="E116" s="206" t="s">
        <v>121</v>
      </c>
      <c r="F116" s="206"/>
      <c r="G116" s="211">
        <v>1753.75</v>
      </c>
      <c r="H116" s="211">
        <v>316.25</v>
      </c>
      <c r="I116" s="205" t="s">
        <v>122</v>
      </c>
      <c r="J116" s="211">
        <f t="shared" si="3"/>
        <v>1437.5</v>
      </c>
      <c r="K116" s="205" t="s">
        <v>169</v>
      </c>
      <c r="L116" s="205" t="s">
        <v>170</v>
      </c>
      <c r="M116" s="205" t="s">
        <v>125</v>
      </c>
      <c r="N116" s="205" t="s">
        <v>171</v>
      </c>
      <c r="O116" s="205" t="s">
        <v>121</v>
      </c>
      <c r="P116" s="206" t="s">
        <v>172</v>
      </c>
      <c r="Q116" s="205" t="s">
        <v>173</v>
      </c>
      <c r="R116" s="205" t="s">
        <v>173</v>
      </c>
      <c r="S116" s="205" t="s">
        <v>129</v>
      </c>
      <c r="T116" s="205" t="s">
        <v>130</v>
      </c>
      <c r="U116" s="107" t="s">
        <v>174</v>
      </c>
      <c r="V116" s="107">
        <v>2120</v>
      </c>
      <c r="W116" s="107">
        <v>1300</v>
      </c>
      <c r="X116" s="107">
        <v>99</v>
      </c>
      <c r="Y116" s="107">
        <v>2025</v>
      </c>
      <c r="Z116" s="107">
        <v>262</v>
      </c>
      <c r="AA116" s="107">
        <v>0</v>
      </c>
      <c r="AB116" s="205" t="s">
        <v>132</v>
      </c>
      <c r="AC116" s="205" t="s">
        <v>133</v>
      </c>
      <c r="AD116" s="107">
        <v>1</v>
      </c>
    </row>
    <row r="117" spans="1:30" x14ac:dyDescent="0.2">
      <c r="A117" s="205">
        <v>2025</v>
      </c>
      <c r="B117" s="205">
        <v>1218</v>
      </c>
      <c r="C117" s="205" t="s">
        <v>121</v>
      </c>
      <c r="D117" s="206" t="s">
        <v>390</v>
      </c>
      <c r="E117" s="206" t="s">
        <v>362</v>
      </c>
      <c r="F117" s="206" t="s">
        <v>391</v>
      </c>
      <c r="G117" s="211">
        <v>38.770000000000003</v>
      </c>
      <c r="H117" s="211">
        <v>6.99</v>
      </c>
      <c r="I117" s="205" t="s">
        <v>122</v>
      </c>
      <c r="J117" s="211">
        <f t="shared" si="3"/>
        <v>31.78</v>
      </c>
      <c r="K117" s="205" t="s">
        <v>364</v>
      </c>
      <c r="L117" s="205" t="s">
        <v>392</v>
      </c>
      <c r="M117" s="205" t="s">
        <v>125</v>
      </c>
      <c r="N117" s="205" t="s">
        <v>393</v>
      </c>
      <c r="O117" s="205" t="s">
        <v>121</v>
      </c>
      <c r="P117" s="206" t="s">
        <v>285</v>
      </c>
      <c r="Q117" s="205" t="s">
        <v>286</v>
      </c>
      <c r="R117" s="205" t="s">
        <v>286</v>
      </c>
      <c r="S117" s="205" t="s">
        <v>367</v>
      </c>
      <c r="T117" s="205" t="s">
        <v>368</v>
      </c>
      <c r="U117" s="107" t="s">
        <v>186</v>
      </c>
      <c r="V117" s="107">
        <v>2010</v>
      </c>
      <c r="W117" s="107">
        <v>1280</v>
      </c>
      <c r="X117" s="107">
        <v>8</v>
      </c>
      <c r="Y117" s="107">
        <v>2025</v>
      </c>
      <c r="Z117" s="107">
        <v>1543</v>
      </c>
      <c r="AA117" s="107">
        <v>0</v>
      </c>
      <c r="AB117" s="205" t="s">
        <v>119</v>
      </c>
      <c r="AC117" s="205" t="s">
        <v>133</v>
      </c>
      <c r="AD117" s="107">
        <v>0</v>
      </c>
    </row>
    <row r="118" spans="1:30" x14ac:dyDescent="0.2">
      <c r="A118" s="205">
        <v>2025</v>
      </c>
      <c r="B118" s="205">
        <v>1219</v>
      </c>
      <c r="C118" s="205" t="s">
        <v>121</v>
      </c>
      <c r="D118" s="206" t="s">
        <v>394</v>
      </c>
      <c r="E118" s="206" t="s">
        <v>362</v>
      </c>
      <c r="F118" s="206" t="s">
        <v>395</v>
      </c>
      <c r="G118" s="211">
        <v>38.770000000000003</v>
      </c>
      <c r="H118" s="211">
        <v>6.99</v>
      </c>
      <c r="I118" s="205" t="s">
        <v>122</v>
      </c>
      <c r="J118" s="211">
        <f t="shared" si="3"/>
        <v>31.78</v>
      </c>
      <c r="K118" s="205" t="s">
        <v>364</v>
      </c>
      <c r="L118" s="205" t="s">
        <v>396</v>
      </c>
      <c r="M118" s="205" t="s">
        <v>125</v>
      </c>
      <c r="N118" s="205" t="s">
        <v>397</v>
      </c>
      <c r="O118" s="205" t="s">
        <v>121</v>
      </c>
      <c r="P118" s="206" t="s">
        <v>285</v>
      </c>
      <c r="Q118" s="205" t="s">
        <v>286</v>
      </c>
      <c r="R118" s="205" t="s">
        <v>286</v>
      </c>
      <c r="S118" s="205" t="s">
        <v>367</v>
      </c>
      <c r="T118" s="205" t="s">
        <v>368</v>
      </c>
      <c r="U118" s="107" t="s">
        <v>186</v>
      </c>
      <c r="V118" s="107">
        <v>2010</v>
      </c>
      <c r="W118" s="107">
        <v>1280</v>
      </c>
      <c r="X118" s="107">
        <v>8</v>
      </c>
      <c r="Y118" s="107">
        <v>2025</v>
      </c>
      <c r="Z118" s="107">
        <v>1543</v>
      </c>
      <c r="AA118" s="107">
        <v>0</v>
      </c>
      <c r="AB118" s="205" t="s">
        <v>119</v>
      </c>
      <c r="AC118" s="205" t="s">
        <v>133</v>
      </c>
      <c r="AD118" s="107">
        <v>0</v>
      </c>
    </row>
    <row r="119" spans="1:30" x14ac:dyDescent="0.2">
      <c r="A119" s="205">
        <v>2025</v>
      </c>
      <c r="B119" s="205">
        <v>1221</v>
      </c>
      <c r="C119" s="205" t="s">
        <v>121</v>
      </c>
      <c r="D119" s="206" t="s">
        <v>401</v>
      </c>
      <c r="E119" s="206" t="s">
        <v>362</v>
      </c>
      <c r="F119" s="206" t="s">
        <v>402</v>
      </c>
      <c r="G119" s="211">
        <v>19.920000000000002</v>
      </c>
      <c r="H119" s="211">
        <v>3.59</v>
      </c>
      <c r="I119" s="205" t="s">
        <v>122</v>
      </c>
      <c r="J119" s="211">
        <f t="shared" si="3"/>
        <v>16.330000000000002</v>
      </c>
      <c r="K119" s="205" t="s">
        <v>364</v>
      </c>
      <c r="L119" s="205" t="s">
        <v>403</v>
      </c>
      <c r="M119" s="205" t="s">
        <v>125</v>
      </c>
      <c r="N119" s="205" t="s">
        <v>404</v>
      </c>
      <c r="O119" s="205" t="s">
        <v>121</v>
      </c>
      <c r="P119" s="206" t="s">
        <v>285</v>
      </c>
      <c r="Q119" s="205" t="s">
        <v>286</v>
      </c>
      <c r="R119" s="205" t="s">
        <v>286</v>
      </c>
      <c r="S119" s="205" t="s">
        <v>367</v>
      </c>
      <c r="T119" s="205" t="s">
        <v>368</v>
      </c>
      <c r="U119" s="107" t="s">
        <v>230</v>
      </c>
      <c r="V119" s="107">
        <v>470</v>
      </c>
      <c r="W119" s="107">
        <v>550</v>
      </c>
      <c r="X119" s="107">
        <v>2</v>
      </c>
      <c r="Y119" s="107">
        <v>2025</v>
      </c>
      <c r="Z119" s="107">
        <v>1536</v>
      </c>
      <c r="AA119" s="107">
        <v>0</v>
      </c>
      <c r="AB119" s="205" t="s">
        <v>119</v>
      </c>
      <c r="AC119" s="205" t="s">
        <v>133</v>
      </c>
      <c r="AD119" s="107">
        <v>0</v>
      </c>
    </row>
    <row r="120" spans="1:30" x14ac:dyDescent="0.2">
      <c r="A120" s="205">
        <v>2025</v>
      </c>
      <c r="B120" s="205">
        <v>1226</v>
      </c>
      <c r="C120" s="205" t="s">
        <v>121</v>
      </c>
      <c r="D120" s="206" t="s">
        <v>422</v>
      </c>
      <c r="E120" s="206" t="s">
        <v>362</v>
      </c>
      <c r="F120" s="206" t="s">
        <v>423</v>
      </c>
      <c r="G120" s="211">
        <v>27.35</v>
      </c>
      <c r="H120" s="211">
        <v>4.93</v>
      </c>
      <c r="I120" s="205" t="s">
        <v>122</v>
      </c>
      <c r="J120" s="211">
        <f t="shared" si="3"/>
        <v>22.42</v>
      </c>
      <c r="K120" s="205" t="s">
        <v>364</v>
      </c>
      <c r="L120" s="205" t="s">
        <v>424</v>
      </c>
      <c r="M120" s="205" t="s">
        <v>125</v>
      </c>
      <c r="N120" s="205" t="s">
        <v>425</v>
      </c>
      <c r="O120" s="205" t="s">
        <v>121</v>
      </c>
      <c r="P120" s="206" t="s">
        <v>285</v>
      </c>
      <c r="Q120" s="205" t="s">
        <v>286</v>
      </c>
      <c r="R120" s="205" t="s">
        <v>286</v>
      </c>
      <c r="S120" s="205" t="s">
        <v>367</v>
      </c>
      <c r="T120" s="205" t="s">
        <v>368</v>
      </c>
      <c r="U120" s="107" t="s">
        <v>230</v>
      </c>
      <c r="V120" s="107">
        <v>470</v>
      </c>
      <c r="W120" s="107">
        <v>550</v>
      </c>
      <c r="X120" s="107">
        <v>2</v>
      </c>
      <c r="Y120" s="107">
        <v>2025</v>
      </c>
      <c r="Z120" s="107">
        <v>1536</v>
      </c>
      <c r="AA120" s="107">
        <v>0</v>
      </c>
      <c r="AB120" s="205" t="s">
        <v>119</v>
      </c>
      <c r="AC120" s="205" t="s">
        <v>133</v>
      </c>
      <c r="AD120" s="107">
        <v>0</v>
      </c>
    </row>
    <row r="121" spans="1:30" x14ac:dyDescent="0.2">
      <c r="A121" s="205">
        <v>2025</v>
      </c>
      <c r="B121" s="205">
        <v>1227</v>
      </c>
      <c r="C121" s="205" t="s">
        <v>121</v>
      </c>
      <c r="D121" s="206" t="s">
        <v>426</v>
      </c>
      <c r="E121" s="206" t="s">
        <v>362</v>
      </c>
      <c r="F121" s="206" t="s">
        <v>427</v>
      </c>
      <c r="G121" s="211">
        <v>22.29</v>
      </c>
      <c r="H121" s="211">
        <v>4.0199999999999996</v>
      </c>
      <c r="I121" s="205" t="s">
        <v>122</v>
      </c>
      <c r="J121" s="211">
        <f t="shared" si="3"/>
        <v>18.27</v>
      </c>
      <c r="K121" s="205" t="s">
        <v>364</v>
      </c>
      <c r="L121" s="205" t="s">
        <v>428</v>
      </c>
      <c r="M121" s="205" t="s">
        <v>125</v>
      </c>
      <c r="N121" s="205" t="s">
        <v>429</v>
      </c>
      <c r="O121" s="205" t="s">
        <v>121</v>
      </c>
      <c r="P121" s="206" t="s">
        <v>285</v>
      </c>
      <c r="Q121" s="205" t="s">
        <v>286</v>
      </c>
      <c r="R121" s="205" t="s">
        <v>286</v>
      </c>
      <c r="S121" s="205" t="s">
        <v>367</v>
      </c>
      <c r="T121" s="205" t="s">
        <v>368</v>
      </c>
      <c r="U121" s="107" t="s">
        <v>373</v>
      </c>
      <c r="V121" s="107">
        <v>4430</v>
      </c>
      <c r="W121" s="107">
        <v>2600</v>
      </c>
      <c r="X121" s="107">
        <v>99</v>
      </c>
      <c r="Y121" s="107">
        <v>2025</v>
      </c>
      <c r="Z121" s="107">
        <v>1555</v>
      </c>
      <c r="AA121" s="107">
        <v>0</v>
      </c>
      <c r="AB121" s="205" t="s">
        <v>119</v>
      </c>
      <c r="AC121" s="205" t="s">
        <v>133</v>
      </c>
      <c r="AD121" s="107">
        <v>0</v>
      </c>
    </row>
    <row r="122" spans="1:30" x14ac:dyDescent="0.2">
      <c r="A122" s="205">
        <v>2025</v>
      </c>
      <c r="B122" s="205">
        <v>1228</v>
      </c>
      <c r="C122" s="205" t="s">
        <v>121</v>
      </c>
      <c r="D122" s="206" t="s">
        <v>430</v>
      </c>
      <c r="E122" s="206" t="s">
        <v>362</v>
      </c>
      <c r="F122" s="206" t="s">
        <v>431</v>
      </c>
      <c r="G122" s="211">
        <v>144.28</v>
      </c>
      <c r="H122" s="211">
        <v>26.02</v>
      </c>
      <c r="I122" s="205" t="s">
        <v>122</v>
      </c>
      <c r="J122" s="211">
        <f t="shared" si="3"/>
        <v>118.26</v>
      </c>
      <c r="K122" s="205" t="s">
        <v>364</v>
      </c>
      <c r="L122" s="205" t="s">
        <v>432</v>
      </c>
      <c r="M122" s="205" t="s">
        <v>125</v>
      </c>
      <c r="N122" s="205" t="s">
        <v>433</v>
      </c>
      <c r="O122" s="205" t="s">
        <v>121</v>
      </c>
      <c r="P122" s="206" t="s">
        <v>285</v>
      </c>
      <c r="Q122" s="205" t="s">
        <v>286</v>
      </c>
      <c r="R122" s="205" t="s">
        <v>286</v>
      </c>
      <c r="S122" s="205" t="s">
        <v>367</v>
      </c>
      <c r="T122" s="205" t="s">
        <v>368</v>
      </c>
      <c r="U122" s="107" t="s">
        <v>434</v>
      </c>
      <c r="V122" s="107">
        <v>4210</v>
      </c>
      <c r="W122" s="107">
        <v>1450</v>
      </c>
      <c r="X122" s="107">
        <v>1</v>
      </c>
      <c r="Y122" s="107">
        <v>2025</v>
      </c>
      <c r="Z122" s="107">
        <v>1554</v>
      </c>
      <c r="AA122" s="107">
        <v>0</v>
      </c>
      <c r="AB122" s="205" t="s">
        <v>119</v>
      </c>
      <c r="AC122" s="205" t="s">
        <v>133</v>
      </c>
      <c r="AD122" s="107">
        <v>0</v>
      </c>
    </row>
    <row r="123" spans="1:30" x14ac:dyDescent="0.2">
      <c r="A123" s="205">
        <v>2025</v>
      </c>
      <c r="B123" s="205">
        <v>1230</v>
      </c>
      <c r="C123" s="205" t="s">
        <v>121</v>
      </c>
      <c r="D123" s="206" t="s">
        <v>439</v>
      </c>
      <c r="E123" s="206" t="s">
        <v>362</v>
      </c>
      <c r="F123" s="206" t="s">
        <v>440</v>
      </c>
      <c r="G123" s="211">
        <v>1703.86</v>
      </c>
      <c r="H123" s="211">
        <v>307.25</v>
      </c>
      <c r="I123" s="205" t="s">
        <v>122</v>
      </c>
      <c r="J123" s="211">
        <f t="shared" si="3"/>
        <v>1396.61</v>
      </c>
      <c r="K123" s="205" t="s">
        <v>364</v>
      </c>
      <c r="L123" s="205" t="s">
        <v>441</v>
      </c>
      <c r="M123" s="205" t="s">
        <v>125</v>
      </c>
      <c r="N123" s="205" t="s">
        <v>442</v>
      </c>
      <c r="O123" s="205" t="s">
        <v>121</v>
      </c>
      <c r="P123" s="206" t="s">
        <v>285</v>
      </c>
      <c r="Q123" s="205" t="s">
        <v>286</v>
      </c>
      <c r="R123" s="205" t="s">
        <v>286</v>
      </c>
      <c r="S123" s="205" t="s">
        <v>367</v>
      </c>
      <c r="T123" s="205" t="s">
        <v>368</v>
      </c>
      <c r="U123" s="107" t="s">
        <v>196</v>
      </c>
      <c r="V123" s="107">
        <v>1460</v>
      </c>
      <c r="W123" s="107">
        <v>860</v>
      </c>
      <c r="X123" s="107">
        <v>5</v>
      </c>
      <c r="Y123" s="107">
        <v>2025</v>
      </c>
      <c r="Z123" s="107">
        <v>1540</v>
      </c>
      <c r="AA123" s="107">
        <v>0</v>
      </c>
      <c r="AB123" s="205" t="s">
        <v>119</v>
      </c>
      <c r="AC123" s="205" t="s">
        <v>133</v>
      </c>
      <c r="AD123" s="107">
        <v>0</v>
      </c>
    </row>
    <row r="124" spans="1:30" x14ac:dyDescent="0.2">
      <c r="A124" s="205">
        <v>2025</v>
      </c>
      <c r="B124" s="205">
        <v>1239</v>
      </c>
      <c r="C124" s="205" t="s">
        <v>121</v>
      </c>
      <c r="D124" s="206" t="s">
        <v>475</v>
      </c>
      <c r="E124" s="206" t="s">
        <v>362</v>
      </c>
      <c r="F124" s="206" t="s">
        <v>476</v>
      </c>
      <c r="G124" s="211">
        <v>117.29</v>
      </c>
      <c r="H124" s="211">
        <v>21.15</v>
      </c>
      <c r="I124" s="205" t="s">
        <v>122</v>
      </c>
      <c r="J124" s="211">
        <f t="shared" si="3"/>
        <v>96.140000000000015</v>
      </c>
      <c r="K124" s="205" t="s">
        <v>364</v>
      </c>
      <c r="L124" s="205" t="s">
        <v>477</v>
      </c>
      <c r="M124" s="205" t="s">
        <v>125</v>
      </c>
      <c r="N124" s="205" t="s">
        <v>478</v>
      </c>
      <c r="O124" s="205" t="s">
        <v>121</v>
      </c>
      <c r="P124" s="206" t="s">
        <v>285</v>
      </c>
      <c r="Q124" s="205" t="s">
        <v>286</v>
      </c>
      <c r="R124" s="205" t="s">
        <v>286</v>
      </c>
      <c r="S124" s="205" t="s">
        <v>367</v>
      </c>
      <c r="T124" s="205" t="s">
        <v>368</v>
      </c>
      <c r="U124" s="107" t="s">
        <v>229</v>
      </c>
      <c r="V124" s="107">
        <v>20</v>
      </c>
      <c r="W124" s="107">
        <v>182</v>
      </c>
      <c r="X124" s="107">
        <v>99</v>
      </c>
      <c r="Y124" s="107">
        <v>2025</v>
      </c>
      <c r="Z124" s="107">
        <v>1531</v>
      </c>
      <c r="AA124" s="107">
        <v>0</v>
      </c>
      <c r="AB124" s="205" t="s">
        <v>119</v>
      </c>
      <c r="AC124" s="205" t="s">
        <v>133</v>
      </c>
      <c r="AD124" s="107">
        <v>0</v>
      </c>
    </row>
    <row r="125" spans="1:30" x14ac:dyDescent="0.2">
      <c r="A125" s="205">
        <v>2025</v>
      </c>
      <c r="B125" s="205">
        <v>1240</v>
      </c>
      <c r="C125" s="205" t="s">
        <v>121</v>
      </c>
      <c r="D125" s="206" t="s">
        <v>479</v>
      </c>
      <c r="E125" s="206" t="s">
        <v>362</v>
      </c>
      <c r="F125" s="206" t="s">
        <v>480</v>
      </c>
      <c r="G125" s="211">
        <v>26.24</v>
      </c>
      <c r="H125" s="211">
        <v>4.7300000000000004</v>
      </c>
      <c r="I125" s="205" t="s">
        <v>122</v>
      </c>
      <c r="J125" s="211">
        <f t="shared" si="3"/>
        <v>21.509999999999998</v>
      </c>
      <c r="K125" s="205" t="s">
        <v>364</v>
      </c>
      <c r="L125" s="205" t="s">
        <v>481</v>
      </c>
      <c r="M125" s="205" t="s">
        <v>125</v>
      </c>
      <c r="N125" s="205" t="s">
        <v>482</v>
      </c>
      <c r="O125" s="205" t="s">
        <v>121</v>
      </c>
      <c r="P125" s="206" t="s">
        <v>285</v>
      </c>
      <c r="Q125" s="205" t="s">
        <v>286</v>
      </c>
      <c r="R125" s="205" t="s">
        <v>286</v>
      </c>
      <c r="S125" s="205" t="s">
        <v>367</v>
      </c>
      <c r="T125" s="205" t="s">
        <v>368</v>
      </c>
      <c r="U125" s="107" t="s">
        <v>230</v>
      </c>
      <c r="V125" s="107">
        <v>470</v>
      </c>
      <c r="W125" s="107">
        <v>550</v>
      </c>
      <c r="X125" s="107">
        <v>2</v>
      </c>
      <c r="Y125" s="107">
        <v>2025</v>
      </c>
      <c r="Z125" s="107">
        <v>1536</v>
      </c>
      <c r="AA125" s="107">
        <v>0</v>
      </c>
      <c r="AB125" s="205" t="s">
        <v>119</v>
      </c>
      <c r="AC125" s="205" t="s">
        <v>133</v>
      </c>
      <c r="AD125" s="107">
        <v>0</v>
      </c>
    </row>
    <row r="126" spans="1:30" x14ac:dyDescent="0.2">
      <c r="A126" s="205">
        <v>2025</v>
      </c>
      <c r="B126" s="205">
        <v>1244</v>
      </c>
      <c r="C126" s="205" t="s">
        <v>119</v>
      </c>
      <c r="D126" s="206" t="s">
        <v>495</v>
      </c>
      <c r="E126" s="206" t="s">
        <v>362</v>
      </c>
      <c r="F126" s="206" t="s">
        <v>496</v>
      </c>
      <c r="G126" s="211">
        <v>418.89</v>
      </c>
      <c r="H126" s="211">
        <v>75.540000000000006</v>
      </c>
      <c r="I126" s="205" t="s">
        <v>122</v>
      </c>
      <c r="J126" s="211">
        <f t="shared" si="3"/>
        <v>343.34999999999997</v>
      </c>
      <c r="K126" s="205" t="s">
        <v>364</v>
      </c>
      <c r="L126" s="205" t="s">
        <v>497</v>
      </c>
      <c r="M126" s="205" t="s">
        <v>125</v>
      </c>
      <c r="N126" s="205" t="s">
        <v>498</v>
      </c>
      <c r="O126" s="205" t="s">
        <v>121</v>
      </c>
      <c r="P126" s="206" t="s">
        <v>285</v>
      </c>
      <c r="Q126" s="205" t="s">
        <v>286</v>
      </c>
      <c r="R126" s="205" t="s">
        <v>286</v>
      </c>
      <c r="S126" s="205" t="s">
        <v>367</v>
      </c>
      <c r="T126" s="205" t="s">
        <v>368</v>
      </c>
      <c r="U126" s="107" t="s">
        <v>373</v>
      </c>
      <c r="V126" s="107">
        <v>4430</v>
      </c>
      <c r="W126" s="107">
        <v>2600</v>
      </c>
      <c r="X126" s="107">
        <v>99</v>
      </c>
      <c r="Y126" s="107">
        <v>2025</v>
      </c>
      <c r="Z126" s="107">
        <v>1555</v>
      </c>
      <c r="AA126" s="107">
        <v>0</v>
      </c>
      <c r="AB126" s="205" t="s">
        <v>119</v>
      </c>
      <c r="AC126" s="205" t="s">
        <v>133</v>
      </c>
      <c r="AD126" s="107">
        <v>0</v>
      </c>
    </row>
    <row r="127" spans="1:30" x14ac:dyDescent="0.2">
      <c r="A127" s="205">
        <v>2025</v>
      </c>
      <c r="B127" s="205">
        <v>1245</v>
      </c>
      <c r="C127" s="205" t="s">
        <v>119</v>
      </c>
      <c r="D127" s="206" t="s">
        <v>499</v>
      </c>
      <c r="E127" s="206" t="s">
        <v>362</v>
      </c>
      <c r="F127" s="206" t="s">
        <v>500</v>
      </c>
      <c r="G127" s="211">
        <v>56.01</v>
      </c>
      <c r="H127" s="211">
        <v>10.1</v>
      </c>
      <c r="I127" s="205" t="s">
        <v>122</v>
      </c>
      <c r="J127" s="211">
        <f t="shared" si="3"/>
        <v>45.91</v>
      </c>
      <c r="K127" s="205" t="s">
        <v>364</v>
      </c>
      <c r="L127" s="205" t="s">
        <v>501</v>
      </c>
      <c r="M127" s="205" t="s">
        <v>125</v>
      </c>
      <c r="N127" s="205" t="s">
        <v>502</v>
      </c>
      <c r="O127" s="205" t="s">
        <v>121</v>
      </c>
      <c r="P127" s="206" t="s">
        <v>285</v>
      </c>
      <c r="Q127" s="205" t="s">
        <v>286</v>
      </c>
      <c r="R127" s="205" t="s">
        <v>286</v>
      </c>
      <c r="S127" s="205" t="s">
        <v>367</v>
      </c>
      <c r="T127" s="205" t="s">
        <v>368</v>
      </c>
      <c r="U127" s="107" t="s">
        <v>225</v>
      </c>
      <c r="V127" s="107">
        <v>1680</v>
      </c>
      <c r="W127" s="107">
        <v>1010</v>
      </c>
      <c r="X127" s="107">
        <v>4</v>
      </c>
      <c r="Y127" s="107">
        <v>2025</v>
      </c>
      <c r="Z127" s="107">
        <v>1542</v>
      </c>
      <c r="AA127" s="107">
        <v>0</v>
      </c>
      <c r="AB127" s="205" t="s">
        <v>119</v>
      </c>
      <c r="AC127" s="205" t="s">
        <v>133</v>
      </c>
      <c r="AD127" s="107">
        <v>0</v>
      </c>
    </row>
    <row r="128" spans="1:30" x14ac:dyDescent="0.2">
      <c r="A128" s="205">
        <v>2025</v>
      </c>
      <c r="B128" s="205">
        <v>1246</v>
      </c>
      <c r="C128" s="205" t="s">
        <v>119</v>
      </c>
      <c r="D128" s="206" t="s">
        <v>503</v>
      </c>
      <c r="E128" s="206" t="s">
        <v>362</v>
      </c>
      <c r="F128" s="206" t="s">
        <v>504</v>
      </c>
      <c r="G128" s="211">
        <v>213.39</v>
      </c>
      <c r="H128" s="211">
        <v>38.479999999999997</v>
      </c>
      <c r="I128" s="205" t="s">
        <v>122</v>
      </c>
      <c r="J128" s="211">
        <f t="shared" si="3"/>
        <v>174.91</v>
      </c>
      <c r="K128" s="205" t="s">
        <v>364</v>
      </c>
      <c r="L128" s="205" t="s">
        <v>505</v>
      </c>
      <c r="M128" s="205" t="s">
        <v>125</v>
      </c>
      <c r="N128" s="205" t="s">
        <v>506</v>
      </c>
      <c r="O128" s="205" t="s">
        <v>121</v>
      </c>
      <c r="P128" s="206" t="s">
        <v>285</v>
      </c>
      <c r="Q128" s="205" t="s">
        <v>286</v>
      </c>
      <c r="R128" s="205" t="s">
        <v>286</v>
      </c>
      <c r="S128" s="205" t="s">
        <v>367</v>
      </c>
      <c r="T128" s="205" t="s">
        <v>368</v>
      </c>
      <c r="U128" s="107" t="s">
        <v>201</v>
      </c>
      <c r="V128" s="107">
        <v>2340</v>
      </c>
      <c r="W128" s="107">
        <v>1225</v>
      </c>
      <c r="X128" s="107">
        <v>1</v>
      </c>
      <c r="Y128" s="107">
        <v>2025</v>
      </c>
      <c r="Z128" s="107">
        <v>1546</v>
      </c>
      <c r="AA128" s="107">
        <v>0</v>
      </c>
      <c r="AB128" s="205" t="s">
        <v>119</v>
      </c>
      <c r="AC128" s="205" t="s">
        <v>133</v>
      </c>
      <c r="AD128" s="107">
        <v>0</v>
      </c>
    </row>
    <row r="129" spans="1:30" x14ac:dyDescent="0.2">
      <c r="A129" s="205">
        <v>2025</v>
      </c>
      <c r="B129" s="205">
        <v>1247</v>
      </c>
      <c r="C129" s="205" t="s">
        <v>119</v>
      </c>
      <c r="D129" s="206" t="s">
        <v>507</v>
      </c>
      <c r="E129" s="206" t="s">
        <v>362</v>
      </c>
      <c r="F129" s="206" t="s">
        <v>508</v>
      </c>
      <c r="G129" s="211">
        <v>76.819999999999993</v>
      </c>
      <c r="H129" s="211">
        <v>13.85</v>
      </c>
      <c r="I129" s="205" t="s">
        <v>122</v>
      </c>
      <c r="J129" s="211">
        <f t="shared" si="3"/>
        <v>62.969999999999992</v>
      </c>
      <c r="K129" s="205" t="s">
        <v>364</v>
      </c>
      <c r="L129" s="205" t="s">
        <v>509</v>
      </c>
      <c r="M129" s="205" t="s">
        <v>125</v>
      </c>
      <c r="N129" s="205" t="s">
        <v>510</v>
      </c>
      <c r="O129" s="205" t="s">
        <v>121</v>
      </c>
      <c r="P129" s="206" t="s">
        <v>285</v>
      </c>
      <c r="Q129" s="205" t="s">
        <v>286</v>
      </c>
      <c r="R129" s="205" t="s">
        <v>286</v>
      </c>
      <c r="S129" s="205" t="s">
        <v>367</v>
      </c>
      <c r="T129" s="205" t="s">
        <v>368</v>
      </c>
      <c r="U129" s="107" t="s">
        <v>205</v>
      </c>
      <c r="V129" s="107">
        <v>1570</v>
      </c>
      <c r="W129" s="107">
        <v>950</v>
      </c>
      <c r="X129" s="107">
        <v>4</v>
      </c>
      <c r="Y129" s="107">
        <v>2025</v>
      </c>
      <c r="Z129" s="107">
        <v>1541</v>
      </c>
      <c r="AA129" s="107">
        <v>0</v>
      </c>
      <c r="AB129" s="205" t="s">
        <v>119</v>
      </c>
      <c r="AC129" s="205" t="s">
        <v>133</v>
      </c>
      <c r="AD129" s="107">
        <v>0</v>
      </c>
    </row>
    <row r="130" spans="1:30" x14ac:dyDescent="0.2">
      <c r="A130" s="205">
        <v>2025</v>
      </c>
      <c r="B130" s="205">
        <v>1248</v>
      </c>
      <c r="C130" s="205" t="s">
        <v>119</v>
      </c>
      <c r="D130" s="206" t="s">
        <v>511</v>
      </c>
      <c r="E130" s="206" t="s">
        <v>362</v>
      </c>
      <c r="F130" s="206" t="s">
        <v>512</v>
      </c>
      <c r="G130" s="211">
        <v>1385.92</v>
      </c>
      <c r="H130" s="211">
        <v>249.92</v>
      </c>
      <c r="I130" s="205" t="s">
        <v>122</v>
      </c>
      <c r="J130" s="211">
        <f t="shared" si="3"/>
        <v>1136</v>
      </c>
      <c r="K130" s="205" t="s">
        <v>364</v>
      </c>
      <c r="L130" s="205" t="s">
        <v>513</v>
      </c>
      <c r="M130" s="205" t="s">
        <v>125</v>
      </c>
      <c r="N130" s="205" t="s">
        <v>514</v>
      </c>
      <c r="O130" s="205" t="s">
        <v>121</v>
      </c>
      <c r="P130" s="206" t="s">
        <v>285</v>
      </c>
      <c r="Q130" s="205" t="s">
        <v>286</v>
      </c>
      <c r="R130" s="205" t="s">
        <v>286</v>
      </c>
      <c r="S130" s="205" t="s">
        <v>367</v>
      </c>
      <c r="T130" s="205" t="s">
        <v>368</v>
      </c>
      <c r="U130" s="107" t="s">
        <v>205</v>
      </c>
      <c r="V130" s="107">
        <v>1570</v>
      </c>
      <c r="W130" s="107">
        <v>950</v>
      </c>
      <c r="X130" s="107">
        <v>4</v>
      </c>
      <c r="Y130" s="107">
        <v>2025</v>
      </c>
      <c r="Z130" s="107">
        <v>1541</v>
      </c>
      <c r="AA130" s="107">
        <v>0</v>
      </c>
      <c r="AB130" s="205" t="s">
        <v>119</v>
      </c>
      <c r="AC130" s="205" t="s">
        <v>133</v>
      </c>
      <c r="AD130" s="107">
        <v>0</v>
      </c>
    </row>
    <row r="131" spans="1:30" x14ac:dyDescent="0.2">
      <c r="A131" s="205">
        <v>2025</v>
      </c>
      <c r="B131" s="205">
        <v>1249</v>
      </c>
      <c r="C131" s="205" t="s">
        <v>119</v>
      </c>
      <c r="D131" s="206" t="s">
        <v>515</v>
      </c>
      <c r="E131" s="206" t="s">
        <v>362</v>
      </c>
      <c r="F131" s="206" t="s">
        <v>516</v>
      </c>
      <c r="G131" s="211">
        <v>876.77</v>
      </c>
      <c r="H131" s="211">
        <v>158.11000000000001</v>
      </c>
      <c r="I131" s="205" t="s">
        <v>122</v>
      </c>
      <c r="J131" s="211">
        <f t="shared" si="3"/>
        <v>718.66</v>
      </c>
      <c r="K131" s="205" t="s">
        <v>364</v>
      </c>
      <c r="L131" s="205" t="s">
        <v>517</v>
      </c>
      <c r="M131" s="205" t="s">
        <v>125</v>
      </c>
      <c r="N131" s="205" t="s">
        <v>518</v>
      </c>
      <c r="O131" s="205" t="s">
        <v>121</v>
      </c>
      <c r="P131" s="206" t="s">
        <v>285</v>
      </c>
      <c r="Q131" s="205" t="s">
        <v>286</v>
      </c>
      <c r="R131" s="205" t="s">
        <v>286</v>
      </c>
      <c r="S131" s="205" t="s">
        <v>367</v>
      </c>
      <c r="T131" s="205" t="s">
        <v>368</v>
      </c>
      <c r="U131" s="107" t="s">
        <v>225</v>
      </c>
      <c r="V131" s="107">
        <v>1680</v>
      </c>
      <c r="W131" s="107">
        <v>1010</v>
      </c>
      <c r="X131" s="107">
        <v>4</v>
      </c>
      <c r="Y131" s="107">
        <v>2025</v>
      </c>
      <c r="Z131" s="107">
        <v>1542</v>
      </c>
      <c r="AA131" s="107">
        <v>0</v>
      </c>
      <c r="AB131" s="205" t="s">
        <v>119</v>
      </c>
      <c r="AC131" s="205" t="s">
        <v>133</v>
      </c>
      <c r="AD131" s="107">
        <v>0</v>
      </c>
    </row>
    <row r="132" spans="1:30" x14ac:dyDescent="0.2">
      <c r="A132" s="205">
        <v>2025</v>
      </c>
      <c r="B132" s="205">
        <v>1250</v>
      </c>
      <c r="C132" s="205" t="s">
        <v>119</v>
      </c>
      <c r="D132" s="206" t="s">
        <v>519</v>
      </c>
      <c r="E132" s="206" t="s">
        <v>362</v>
      </c>
      <c r="F132" s="206" t="s">
        <v>520</v>
      </c>
      <c r="G132" s="211">
        <v>1027.69</v>
      </c>
      <c r="H132" s="211">
        <v>185.32</v>
      </c>
      <c r="I132" s="205" t="s">
        <v>122</v>
      </c>
      <c r="J132" s="211">
        <f t="shared" si="3"/>
        <v>842.37000000000012</v>
      </c>
      <c r="K132" s="205" t="s">
        <v>364</v>
      </c>
      <c r="L132" s="205" t="s">
        <v>521</v>
      </c>
      <c r="M132" s="205" t="s">
        <v>125</v>
      </c>
      <c r="N132" s="205" t="s">
        <v>522</v>
      </c>
      <c r="O132" s="205" t="s">
        <v>121</v>
      </c>
      <c r="P132" s="206" t="s">
        <v>285</v>
      </c>
      <c r="Q132" s="205" t="s">
        <v>286</v>
      </c>
      <c r="R132" s="205" t="s">
        <v>286</v>
      </c>
      <c r="S132" s="205" t="s">
        <v>367</v>
      </c>
      <c r="T132" s="205" t="s">
        <v>368</v>
      </c>
      <c r="U132" s="107" t="s">
        <v>201</v>
      </c>
      <c r="V132" s="107">
        <v>2340</v>
      </c>
      <c r="W132" s="107">
        <v>1225</v>
      </c>
      <c r="X132" s="107">
        <v>1</v>
      </c>
      <c r="Y132" s="107">
        <v>2025</v>
      </c>
      <c r="Z132" s="107">
        <v>1546</v>
      </c>
      <c r="AA132" s="107">
        <v>0</v>
      </c>
      <c r="AB132" s="205" t="s">
        <v>119</v>
      </c>
      <c r="AC132" s="205" t="s">
        <v>133</v>
      </c>
      <c r="AD132" s="107">
        <v>0</v>
      </c>
    </row>
    <row r="133" spans="1:30" x14ac:dyDescent="0.2">
      <c r="A133" s="205">
        <v>2025</v>
      </c>
      <c r="B133" s="205">
        <v>1251</v>
      </c>
      <c r="C133" s="205" t="s">
        <v>119</v>
      </c>
      <c r="D133" s="206" t="s">
        <v>523</v>
      </c>
      <c r="E133" s="206" t="s">
        <v>362</v>
      </c>
      <c r="F133" s="206" t="s">
        <v>524</v>
      </c>
      <c r="G133" s="211">
        <v>190.52</v>
      </c>
      <c r="H133" s="211">
        <v>34.36</v>
      </c>
      <c r="I133" s="205" t="s">
        <v>122</v>
      </c>
      <c r="J133" s="211">
        <f t="shared" si="3"/>
        <v>156.16000000000003</v>
      </c>
      <c r="K133" s="205" t="s">
        <v>364</v>
      </c>
      <c r="L133" s="205" t="s">
        <v>525</v>
      </c>
      <c r="M133" s="205" t="s">
        <v>125</v>
      </c>
      <c r="N133" s="205" t="s">
        <v>526</v>
      </c>
      <c r="O133" s="205" t="s">
        <v>121</v>
      </c>
      <c r="P133" s="206" t="s">
        <v>285</v>
      </c>
      <c r="Q133" s="205" t="s">
        <v>286</v>
      </c>
      <c r="R133" s="205" t="s">
        <v>286</v>
      </c>
      <c r="S133" s="205" t="s">
        <v>367</v>
      </c>
      <c r="T133" s="205" t="s">
        <v>368</v>
      </c>
      <c r="U133" s="107" t="s">
        <v>201</v>
      </c>
      <c r="V133" s="107">
        <v>2340</v>
      </c>
      <c r="W133" s="107">
        <v>2020</v>
      </c>
      <c r="X133" s="107">
        <v>99</v>
      </c>
      <c r="Y133" s="107">
        <v>2025</v>
      </c>
      <c r="Z133" s="107">
        <v>1547</v>
      </c>
      <c r="AA133" s="107">
        <v>0</v>
      </c>
      <c r="AB133" s="205" t="s">
        <v>119</v>
      </c>
      <c r="AC133" s="205" t="s">
        <v>133</v>
      </c>
      <c r="AD133" s="107">
        <v>0</v>
      </c>
    </row>
    <row r="134" spans="1:30" x14ac:dyDescent="0.2">
      <c r="A134" s="205">
        <v>2025</v>
      </c>
      <c r="B134" s="205">
        <v>1252</v>
      </c>
      <c r="C134" s="205" t="s">
        <v>119</v>
      </c>
      <c r="D134" s="206" t="s">
        <v>527</v>
      </c>
      <c r="E134" s="206" t="s">
        <v>362</v>
      </c>
      <c r="F134" s="206" t="s">
        <v>528</v>
      </c>
      <c r="G134" s="211">
        <v>38.770000000000003</v>
      </c>
      <c r="H134" s="211">
        <v>6.99</v>
      </c>
      <c r="I134" s="205" t="s">
        <v>122</v>
      </c>
      <c r="J134" s="211">
        <f t="shared" si="3"/>
        <v>31.78</v>
      </c>
      <c r="K134" s="205" t="s">
        <v>364</v>
      </c>
      <c r="L134" s="205" t="s">
        <v>529</v>
      </c>
      <c r="M134" s="205" t="s">
        <v>125</v>
      </c>
      <c r="N134" s="205" t="s">
        <v>530</v>
      </c>
      <c r="O134" s="205" t="s">
        <v>121</v>
      </c>
      <c r="P134" s="206" t="s">
        <v>285</v>
      </c>
      <c r="Q134" s="205" t="s">
        <v>286</v>
      </c>
      <c r="R134" s="205" t="s">
        <v>286</v>
      </c>
      <c r="S134" s="205" t="s">
        <v>367</v>
      </c>
      <c r="T134" s="205" t="s">
        <v>368</v>
      </c>
      <c r="U134" s="107" t="s">
        <v>216</v>
      </c>
      <c r="V134" s="107">
        <v>3770</v>
      </c>
      <c r="W134" s="107">
        <v>1860</v>
      </c>
      <c r="X134" s="107">
        <v>6</v>
      </c>
      <c r="Y134" s="107">
        <v>2025</v>
      </c>
      <c r="Z134" s="107">
        <v>1552</v>
      </c>
      <c r="AA134" s="107">
        <v>0</v>
      </c>
      <c r="AB134" s="205" t="s">
        <v>119</v>
      </c>
      <c r="AC134" s="205" t="s">
        <v>133</v>
      </c>
      <c r="AD134" s="107">
        <v>0</v>
      </c>
    </row>
    <row r="135" spans="1:30" x14ac:dyDescent="0.2">
      <c r="A135" s="205">
        <v>2025</v>
      </c>
      <c r="B135" s="205">
        <v>1253</v>
      </c>
      <c r="C135" s="205" t="s">
        <v>119</v>
      </c>
      <c r="D135" s="206" t="s">
        <v>531</v>
      </c>
      <c r="E135" s="206" t="s">
        <v>362</v>
      </c>
      <c r="F135" s="206" t="s">
        <v>532</v>
      </c>
      <c r="G135" s="211">
        <v>390.02</v>
      </c>
      <c r="H135" s="211">
        <v>70.33</v>
      </c>
      <c r="I135" s="205" t="s">
        <v>122</v>
      </c>
      <c r="J135" s="211">
        <f t="shared" si="3"/>
        <v>319.69</v>
      </c>
      <c r="K135" s="205" t="s">
        <v>364</v>
      </c>
      <c r="L135" s="205" t="s">
        <v>533</v>
      </c>
      <c r="M135" s="205" t="s">
        <v>125</v>
      </c>
      <c r="N135" s="205" t="s">
        <v>534</v>
      </c>
      <c r="O135" s="205" t="s">
        <v>121</v>
      </c>
      <c r="P135" s="206" t="s">
        <v>285</v>
      </c>
      <c r="Q135" s="205" t="s">
        <v>286</v>
      </c>
      <c r="R135" s="205" t="s">
        <v>286</v>
      </c>
      <c r="S135" s="205" t="s">
        <v>367</v>
      </c>
      <c r="T135" s="205" t="s">
        <v>368</v>
      </c>
      <c r="U135" s="107" t="s">
        <v>174</v>
      </c>
      <c r="V135" s="107">
        <v>2120</v>
      </c>
      <c r="W135" s="107">
        <v>1315</v>
      </c>
      <c r="X135" s="107">
        <v>99</v>
      </c>
      <c r="Y135" s="107">
        <v>2025</v>
      </c>
      <c r="Z135" s="107">
        <v>1545</v>
      </c>
      <c r="AA135" s="107">
        <v>0</v>
      </c>
      <c r="AB135" s="205" t="s">
        <v>119</v>
      </c>
      <c r="AC135" s="205" t="s">
        <v>133</v>
      </c>
      <c r="AD135" s="107">
        <v>0</v>
      </c>
    </row>
    <row r="136" spans="1:30" x14ac:dyDescent="0.2">
      <c r="A136" s="205">
        <v>2025</v>
      </c>
      <c r="B136" s="205">
        <v>1254</v>
      </c>
      <c r="C136" s="205" t="s">
        <v>119</v>
      </c>
      <c r="D136" s="206" t="s">
        <v>535</v>
      </c>
      <c r="E136" s="206" t="s">
        <v>362</v>
      </c>
      <c r="F136" s="206" t="s">
        <v>536</v>
      </c>
      <c r="G136" s="211">
        <v>157.1</v>
      </c>
      <c r="H136" s="211">
        <v>28.33</v>
      </c>
      <c r="I136" s="205" t="s">
        <v>122</v>
      </c>
      <c r="J136" s="211">
        <f t="shared" si="3"/>
        <v>128.76999999999998</v>
      </c>
      <c r="K136" s="205" t="s">
        <v>364</v>
      </c>
      <c r="L136" s="205" t="s">
        <v>537</v>
      </c>
      <c r="M136" s="205" t="s">
        <v>125</v>
      </c>
      <c r="N136" s="205" t="s">
        <v>538</v>
      </c>
      <c r="O136" s="205" t="s">
        <v>121</v>
      </c>
      <c r="P136" s="206" t="s">
        <v>285</v>
      </c>
      <c r="Q136" s="205" t="s">
        <v>286</v>
      </c>
      <c r="R136" s="205" t="s">
        <v>286</v>
      </c>
      <c r="S136" s="205" t="s">
        <v>367</v>
      </c>
      <c r="T136" s="205" t="s">
        <v>368</v>
      </c>
      <c r="U136" s="107" t="s">
        <v>227</v>
      </c>
      <c r="V136" s="107">
        <v>580</v>
      </c>
      <c r="W136" s="107">
        <v>540</v>
      </c>
      <c r="X136" s="107">
        <v>4</v>
      </c>
      <c r="Y136" s="107">
        <v>2025</v>
      </c>
      <c r="Z136" s="107">
        <v>1538</v>
      </c>
      <c r="AA136" s="107">
        <v>0</v>
      </c>
      <c r="AB136" s="205" t="s">
        <v>119</v>
      </c>
      <c r="AC136" s="205" t="s">
        <v>133</v>
      </c>
      <c r="AD136" s="107">
        <v>0</v>
      </c>
    </row>
    <row r="137" spans="1:30" x14ac:dyDescent="0.2">
      <c r="A137" s="205">
        <v>2025</v>
      </c>
      <c r="B137" s="205">
        <v>1255</v>
      </c>
      <c r="C137" s="205" t="s">
        <v>119</v>
      </c>
      <c r="D137" s="206" t="s">
        <v>539</v>
      </c>
      <c r="E137" s="206" t="s">
        <v>362</v>
      </c>
      <c r="F137" s="206" t="s">
        <v>540</v>
      </c>
      <c r="G137" s="211">
        <v>275.77</v>
      </c>
      <c r="H137" s="211">
        <v>49.73</v>
      </c>
      <c r="I137" s="205" t="s">
        <v>122</v>
      </c>
      <c r="J137" s="211">
        <f t="shared" si="3"/>
        <v>226.04</v>
      </c>
      <c r="K137" s="205" t="s">
        <v>364</v>
      </c>
      <c r="L137" s="205" t="s">
        <v>541</v>
      </c>
      <c r="M137" s="205" t="s">
        <v>125</v>
      </c>
      <c r="N137" s="205" t="s">
        <v>542</v>
      </c>
      <c r="O137" s="205" t="s">
        <v>121</v>
      </c>
      <c r="P137" s="206" t="s">
        <v>285</v>
      </c>
      <c r="Q137" s="205" t="s">
        <v>286</v>
      </c>
      <c r="R137" s="205" t="s">
        <v>286</v>
      </c>
      <c r="S137" s="205" t="s">
        <v>367</v>
      </c>
      <c r="T137" s="205" t="s">
        <v>368</v>
      </c>
      <c r="U137" s="107" t="s">
        <v>201</v>
      </c>
      <c r="V137" s="107">
        <v>2340</v>
      </c>
      <c r="W137" s="107">
        <v>2020</v>
      </c>
      <c r="X137" s="107">
        <v>99</v>
      </c>
      <c r="Y137" s="107">
        <v>2025</v>
      </c>
      <c r="Z137" s="107">
        <v>1547</v>
      </c>
      <c r="AA137" s="107">
        <v>0</v>
      </c>
      <c r="AB137" s="205" t="s">
        <v>119</v>
      </c>
      <c r="AC137" s="205" t="s">
        <v>133</v>
      </c>
      <c r="AD137" s="107">
        <v>0</v>
      </c>
    </row>
    <row r="138" spans="1:30" x14ac:dyDescent="0.2">
      <c r="A138" s="205">
        <v>2025</v>
      </c>
      <c r="B138" s="205">
        <v>1256</v>
      </c>
      <c r="C138" s="205" t="s">
        <v>119</v>
      </c>
      <c r="D138" s="206" t="s">
        <v>543</v>
      </c>
      <c r="E138" s="206" t="s">
        <v>362</v>
      </c>
      <c r="F138" s="206" t="s">
        <v>544</v>
      </c>
      <c r="G138" s="211">
        <v>25.63</v>
      </c>
      <c r="H138" s="211">
        <v>4.62</v>
      </c>
      <c r="I138" s="205" t="s">
        <v>122</v>
      </c>
      <c r="J138" s="211">
        <f t="shared" si="3"/>
        <v>21.009999999999998</v>
      </c>
      <c r="K138" s="205" t="s">
        <v>364</v>
      </c>
      <c r="L138" s="205" t="s">
        <v>545</v>
      </c>
      <c r="M138" s="205" t="s">
        <v>125</v>
      </c>
      <c r="N138" s="205" t="s">
        <v>546</v>
      </c>
      <c r="O138" s="205" t="s">
        <v>121</v>
      </c>
      <c r="P138" s="206" t="s">
        <v>285</v>
      </c>
      <c r="Q138" s="205" t="s">
        <v>286</v>
      </c>
      <c r="R138" s="205" t="s">
        <v>286</v>
      </c>
      <c r="S138" s="205" t="s">
        <v>367</v>
      </c>
      <c r="T138" s="205" t="s">
        <v>368</v>
      </c>
      <c r="U138" s="107" t="s">
        <v>230</v>
      </c>
      <c r="V138" s="107">
        <v>470</v>
      </c>
      <c r="W138" s="107">
        <v>550</v>
      </c>
      <c r="X138" s="107">
        <v>2</v>
      </c>
      <c r="Y138" s="107">
        <v>2025</v>
      </c>
      <c r="Z138" s="107">
        <v>1536</v>
      </c>
      <c r="AA138" s="107">
        <v>0</v>
      </c>
      <c r="AB138" s="205" t="s">
        <v>119</v>
      </c>
      <c r="AC138" s="205" t="s">
        <v>133</v>
      </c>
      <c r="AD138" s="107">
        <v>0</v>
      </c>
    </row>
    <row r="139" spans="1:30" x14ac:dyDescent="0.2">
      <c r="A139" s="205">
        <v>2025</v>
      </c>
      <c r="B139" s="205">
        <v>1257</v>
      </c>
      <c r="C139" s="205" t="s">
        <v>119</v>
      </c>
      <c r="D139" s="206" t="s">
        <v>547</v>
      </c>
      <c r="E139" s="206" t="s">
        <v>362</v>
      </c>
      <c r="F139" s="206" t="s">
        <v>548</v>
      </c>
      <c r="G139" s="211">
        <v>-0.2</v>
      </c>
      <c r="H139" s="211">
        <v>-0.04</v>
      </c>
      <c r="I139" s="205" t="s">
        <v>122</v>
      </c>
      <c r="J139" s="211">
        <f t="shared" ref="J139:J170" si="4">IF(I139="SI",G139-H139,G139)</f>
        <v>-0.16</v>
      </c>
      <c r="K139" s="205" t="s">
        <v>364</v>
      </c>
      <c r="L139" s="205" t="s">
        <v>549</v>
      </c>
      <c r="M139" s="205" t="s">
        <v>125</v>
      </c>
      <c r="N139" s="205" t="s">
        <v>550</v>
      </c>
      <c r="O139" s="205" t="s">
        <v>121</v>
      </c>
      <c r="P139" s="206" t="s">
        <v>285</v>
      </c>
      <c r="Q139" s="205" t="s">
        <v>286</v>
      </c>
      <c r="R139" s="205" t="s">
        <v>286</v>
      </c>
      <c r="S139" s="205" t="s">
        <v>367</v>
      </c>
      <c r="T139" s="205" t="s">
        <v>368</v>
      </c>
      <c r="U139" s="107" t="s">
        <v>205</v>
      </c>
      <c r="V139" s="107">
        <v>1570</v>
      </c>
      <c r="W139" s="107">
        <v>950</v>
      </c>
      <c r="X139" s="107">
        <v>4</v>
      </c>
      <c r="Y139" s="107">
        <v>2025</v>
      </c>
      <c r="Z139" s="107">
        <v>1541</v>
      </c>
      <c r="AA139" s="107">
        <v>0</v>
      </c>
      <c r="AB139" s="205" t="s">
        <v>119</v>
      </c>
      <c r="AC139" s="205" t="s">
        <v>133</v>
      </c>
      <c r="AD139" s="107">
        <v>0</v>
      </c>
    </row>
    <row r="140" spans="1:30" x14ac:dyDescent="0.2">
      <c r="A140" s="205">
        <v>2025</v>
      </c>
      <c r="B140" s="205">
        <v>1258</v>
      </c>
      <c r="C140" s="205" t="s">
        <v>119</v>
      </c>
      <c r="D140" s="206" t="s">
        <v>551</v>
      </c>
      <c r="E140" s="206" t="s">
        <v>362</v>
      </c>
      <c r="F140" s="206" t="s">
        <v>552</v>
      </c>
      <c r="G140" s="211">
        <v>-4.4400000000000004</v>
      </c>
      <c r="H140" s="211">
        <v>-0.8</v>
      </c>
      <c r="I140" s="205" t="s">
        <v>122</v>
      </c>
      <c r="J140" s="211">
        <f t="shared" si="4"/>
        <v>-3.6400000000000006</v>
      </c>
      <c r="K140" s="205" t="s">
        <v>364</v>
      </c>
      <c r="L140" s="205" t="s">
        <v>553</v>
      </c>
      <c r="M140" s="205" t="s">
        <v>125</v>
      </c>
      <c r="N140" s="205" t="s">
        <v>554</v>
      </c>
      <c r="O140" s="205" t="s">
        <v>121</v>
      </c>
      <c r="P140" s="206" t="s">
        <v>285</v>
      </c>
      <c r="Q140" s="205" t="s">
        <v>286</v>
      </c>
      <c r="R140" s="205" t="s">
        <v>286</v>
      </c>
      <c r="S140" s="205" t="s">
        <v>367</v>
      </c>
      <c r="T140" s="205" t="s">
        <v>368</v>
      </c>
      <c r="U140" s="107" t="s">
        <v>289</v>
      </c>
      <c r="V140" s="107">
        <v>1130</v>
      </c>
      <c r="W140" s="107">
        <v>770</v>
      </c>
      <c r="X140" s="107">
        <v>5</v>
      </c>
      <c r="Y140" s="107">
        <v>2025</v>
      </c>
      <c r="Z140" s="107">
        <v>1539</v>
      </c>
      <c r="AA140" s="107">
        <v>0</v>
      </c>
      <c r="AB140" s="205" t="s">
        <v>119</v>
      </c>
      <c r="AC140" s="205" t="s">
        <v>133</v>
      </c>
      <c r="AD140" s="107">
        <v>0</v>
      </c>
    </row>
    <row r="141" spans="1:30" x14ac:dyDescent="0.2">
      <c r="A141" s="205">
        <v>2025</v>
      </c>
      <c r="B141" s="205">
        <v>1259</v>
      </c>
      <c r="C141" s="205" t="s">
        <v>119</v>
      </c>
      <c r="D141" s="206" t="s">
        <v>555</v>
      </c>
      <c r="E141" s="206" t="s">
        <v>362</v>
      </c>
      <c r="F141" s="206" t="s">
        <v>556</v>
      </c>
      <c r="G141" s="211">
        <v>-0.35</v>
      </c>
      <c r="H141" s="211">
        <v>-0.06</v>
      </c>
      <c r="I141" s="205" t="s">
        <v>122</v>
      </c>
      <c r="J141" s="211">
        <f t="shared" si="4"/>
        <v>-0.28999999999999998</v>
      </c>
      <c r="K141" s="205" t="s">
        <v>364</v>
      </c>
      <c r="L141" s="205" t="s">
        <v>557</v>
      </c>
      <c r="M141" s="205" t="s">
        <v>125</v>
      </c>
      <c r="N141" s="205" t="s">
        <v>558</v>
      </c>
      <c r="O141" s="205" t="s">
        <v>121</v>
      </c>
      <c r="P141" s="206" t="s">
        <v>285</v>
      </c>
      <c r="Q141" s="205" t="s">
        <v>286</v>
      </c>
      <c r="R141" s="205" t="s">
        <v>286</v>
      </c>
      <c r="S141" s="205" t="s">
        <v>367</v>
      </c>
      <c r="T141" s="205" t="s">
        <v>368</v>
      </c>
      <c r="U141" s="107" t="s">
        <v>230</v>
      </c>
      <c r="V141" s="107">
        <v>470</v>
      </c>
      <c r="W141" s="107">
        <v>550</v>
      </c>
      <c r="X141" s="107">
        <v>2</v>
      </c>
      <c r="Y141" s="107">
        <v>2025</v>
      </c>
      <c r="Z141" s="107">
        <v>1536</v>
      </c>
      <c r="AA141" s="107">
        <v>0</v>
      </c>
      <c r="AB141" s="205" t="s">
        <v>119</v>
      </c>
      <c r="AC141" s="205" t="s">
        <v>133</v>
      </c>
      <c r="AD141" s="107">
        <v>0</v>
      </c>
    </row>
    <row r="142" spans="1:30" x14ac:dyDescent="0.2">
      <c r="A142" s="205">
        <v>2025</v>
      </c>
      <c r="B142" s="205">
        <v>1260</v>
      </c>
      <c r="C142" s="205" t="s">
        <v>119</v>
      </c>
      <c r="D142" s="206" t="s">
        <v>589</v>
      </c>
      <c r="E142" s="206" t="s">
        <v>590</v>
      </c>
      <c r="F142" s="206" t="s">
        <v>591</v>
      </c>
      <c r="G142" s="211">
        <v>767</v>
      </c>
      <c r="H142" s="211">
        <v>0</v>
      </c>
      <c r="I142" s="205" t="s">
        <v>190</v>
      </c>
      <c r="J142" s="211">
        <f t="shared" si="4"/>
        <v>767</v>
      </c>
      <c r="K142" s="205" t="s">
        <v>592</v>
      </c>
      <c r="L142" s="205" t="s">
        <v>593</v>
      </c>
      <c r="M142" s="205" t="s">
        <v>125</v>
      </c>
      <c r="N142" s="205" t="s">
        <v>594</v>
      </c>
      <c r="O142" s="205" t="s">
        <v>121</v>
      </c>
      <c r="P142" s="206" t="s">
        <v>595</v>
      </c>
      <c r="Q142" s="205" t="s">
        <v>596</v>
      </c>
      <c r="R142" s="205" t="s">
        <v>597</v>
      </c>
      <c r="S142" s="205" t="s">
        <v>184</v>
      </c>
      <c r="T142" s="205" t="s">
        <v>185</v>
      </c>
      <c r="U142" s="107" t="s">
        <v>231</v>
      </c>
      <c r="V142" s="107">
        <v>140</v>
      </c>
      <c r="W142" s="107">
        <v>160</v>
      </c>
      <c r="X142" s="107">
        <v>99</v>
      </c>
      <c r="Y142" s="107">
        <v>2025</v>
      </c>
      <c r="Z142" s="107">
        <v>785</v>
      </c>
      <c r="AA142" s="107">
        <v>0</v>
      </c>
      <c r="AB142" s="205" t="s">
        <v>132</v>
      </c>
      <c r="AC142" s="205" t="s">
        <v>133</v>
      </c>
      <c r="AD142" s="107">
        <v>1</v>
      </c>
    </row>
    <row r="143" spans="1:30" x14ac:dyDescent="0.2">
      <c r="C143" s="107"/>
      <c r="D143" s="107"/>
      <c r="E143" s="107"/>
      <c r="F143" s="107"/>
      <c r="G143" s="118"/>
      <c r="H143" s="118"/>
      <c r="I143" s="107"/>
      <c r="J143" s="118"/>
      <c r="O143" s="107"/>
      <c r="P143" s="107"/>
      <c r="Q143" s="107"/>
      <c r="R143" s="107"/>
      <c r="T143" s="107"/>
      <c r="AC143" s="107"/>
    </row>
    <row r="144" spans="1:30" x14ac:dyDescent="0.2">
      <c r="C144" s="107"/>
      <c r="D144" s="107"/>
      <c r="E144" s="107"/>
      <c r="F144" s="207" t="s">
        <v>626</v>
      </c>
      <c r="G144" s="121">
        <f>SUM(G11:G142)</f>
        <v>63608.95999999997</v>
      </c>
      <c r="H144" s="118"/>
      <c r="I144" s="107"/>
      <c r="J144" s="118"/>
      <c r="O144" s="107"/>
      <c r="P144" s="107"/>
      <c r="Q144" s="107"/>
      <c r="R144" s="107"/>
      <c r="T144" s="107"/>
      <c r="AC144" s="107"/>
      <c r="AD144" s="209">
        <f>SUM(AC11:AD142)</f>
        <v>17</v>
      </c>
    </row>
    <row r="145" spans="3:29" x14ac:dyDescent="0.2">
      <c r="C145" s="107"/>
      <c r="D145" s="107"/>
      <c r="E145" s="107"/>
      <c r="F145" s="107"/>
      <c r="G145" s="107"/>
      <c r="H145" s="107"/>
      <c r="I145" s="107"/>
      <c r="J145" s="107"/>
      <c r="O145" s="107"/>
      <c r="P145" s="107"/>
      <c r="Q145" s="107"/>
      <c r="R145" s="107"/>
      <c r="T145" s="107"/>
      <c r="AC145" s="107"/>
    </row>
    <row r="146" spans="3:29" x14ac:dyDescent="0.2">
      <c r="C146" s="107"/>
      <c r="D146" s="107"/>
      <c r="E146" s="107"/>
      <c r="F146" s="107"/>
      <c r="G146" s="107"/>
      <c r="H146" s="107"/>
      <c r="I146" s="107"/>
      <c r="J146" s="107"/>
      <c r="O146" s="107"/>
      <c r="P146" s="107"/>
      <c r="Q146" s="107"/>
      <c r="R146" s="107"/>
      <c r="T146" s="107"/>
      <c r="AC146" s="107"/>
    </row>
    <row r="147" spans="3:29" x14ac:dyDescent="0.2">
      <c r="C147" s="107"/>
      <c r="D147" s="107"/>
      <c r="E147" s="107"/>
      <c r="F147" s="107"/>
      <c r="G147" s="107"/>
      <c r="H147" s="107"/>
      <c r="I147" s="107"/>
      <c r="J147" s="107"/>
      <c r="O147" s="107"/>
      <c r="P147" s="107"/>
      <c r="Q147" s="107"/>
      <c r="R147" s="107"/>
      <c r="T147" s="107"/>
      <c r="AC147" s="107"/>
    </row>
    <row r="148" spans="3:29" x14ac:dyDescent="0.2">
      <c r="C148" s="107"/>
      <c r="D148" s="107"/>
      <c r="E148" s="107"/>
      <c r="F148" s="107"/>
      <c r="G148" s="107"/>
      <c r="H148" s="107"/>
      <c r="I148" s="107"/>
      <c r="J148" s="107"/>
      <c r="O148" s="107"/>
      <c r="P148" s="107"/>
      <c r="Q148" s="107"/>
      <c r="R148" s="107"/>
      <c r="T148" s="107"/>
      <c r="AC148" s="107"/>
    </row>
    <row r="149" spans="3:29" x14ac:dyDescent="0.2">
      <c r="C149" s="107"/>
      <c r="D149" s="107"/>
      <c r="E149" s="107"/>
      <c r="F149" s="107"/>
      <c r="G149" s="107"/>
      <c r="H149" s="107"/>
      <c r="I149" s="107"/>
      <c r="J149" s="107"/>
      <c r="O149" s="107"/>
      <c r="P149" s="107"/>
      <c r="Q149" s="107"/>
      <c r="R149" s="107"/>
      <c r="T149" s="107"/>
      <c r="AC149" s="107"/>
    </row>
    <row r="150" spans="3:29" x14ac:dyDescent="0.2">
      <c r="C150" s="107"/>
      <c r="D150" s="107"/>
      <c r="E150" s="107"/>
      <c r="F150" s="107"/>
      <c r="G150" s="107"/>
      <c r="H150" s="107"/>
      <c r="I150" s="107"/>
      <c r="J150" s="107"/>
      <c r="O150" s="107"/>
      <c r="P150" s="107"/>
      <c r="Q150" s="107"/>
      <c r="R150" s="107"/>
      <c r="T150" s="107"/>
      <c r="AC150" s="107"/>
    </row>
    <row r="151" spans="3:29" x14ac:dyDescent="0.2">
      <c r="C151" s="107"/>
      <c r="D151" s="107"/>
      <c r="E151" s="107"/>
      <c r="F151" s="107"/>
      <c r="G151" s="107"/>
      <c r="H151" s="107"/>
      <c r="I151" s="107"/>
      <c r="J151" s="107"/>
      <c r="O151" s="107"/>
      <c r="P151" s="107"/>
      <c r="Q151" s="107"/>
      <c r="R151" s="107"/>
      <c r="T151" s="107"/>
      <c r="AC151" s="107"/>
    </row>
  </sheetData>
  <mergeCells count="11">
    <mergeCell ref="U8:X8"/>
    <mergeCell ref="Y8:AA8"/>
    <mergeCell ref="A5:F5"/>
    <mergeCell ref="A6:F6"/>
    <mergeCell ref="A1:AC1"/>
    <mergeCell ref="A3:AC3"/>
    <mergeCell ref="A8:C8"/>
    <mergeCell ref="D8:L8"/>
    <mergeCell ref="M8:O8"/>
    <mergeCell ref="P8:R8"/>
    <mergeCell ref="S8:T8"/>
  </mergeCells>
  <dataValidations count="1">
    <dataValidation type="list" allowBlank="1" showInputMessage="1" showErrorMessage="1" errorTitle="SCISSIONE PAGAMENTI" error="Selezionare 'NO' se il documento non è soggeto alla Scissione Pagamenti" sqref="I12:I145" xr:uid="{00000000-0002-0000-0600-000000000000}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0"/>
  <sheetViews>
    <sheetView showGridLines="0" topLeftCell="C1" zoomScaleNormal="100" workbookViewId="0">
      <selection sqref="A1:Q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7" width="9.140625" style="107" customWidth="1"/>
    <col min="18" max="18" width="9.140625" style="150" customWidth="1"/>
    <col min="19" max="16384" width="9.140625" style="107"/>
  </cols>
  <sheetData>
    <row r="1" spans="1:18" s="90" customFormat="1" ht="23.1" customHeight="1" x14ac:dyDescent="0.2">
      <c r="A1" s="287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6"/>
      <c r="R1" s="201"/>
    </row>
    <row r="2" spans="1:18" s="97" customFormat="1" ht="15" customHeight="1" x14ac:dyDescent="0.2">
      <c r="R2" s="202"/>
    </row>
    <row r="3" spans="1:18" s="90" customFormat="1" ht="23.1" customHeight="1" x14ac:dyDescent="0.2">
      <c r="A3" s="271" t="s">
        <v>111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46"/>
      <c r="R3" s="201"/>
    </row>
    <row r="4" spans="1:18" s="90" customFormat="1" x14ac:dyDescent="0.2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244"/>
      <c r="R4" s="201"/>
    </row>
    <row r="5" spans="1:18" s="90" customFormat="1" ht="23.1" customHeight="1" x14ac:dyDescent="0.2">
      <c r="A5" s="283" t="s">
        <v>110</v>
      </c>
      <c r="B5" s="283"/>
      <c r="C5" s="283"/>
      <c r="D5" s="283"/>
      <c r="E5" s="283"/>
      <c r="F5" s="283"/>
      <c r="G5" s="283"/>
      <c r="H5" s="283"/>
      <c r="I5" s="284"/>
      <c r="J5" s="226" t="s">
        <v>109</v>
      </c>
      <c r="K5" s="245"/>
      <c r="L5" s="245"/>
      <c r="M5" s="245"/>
      <c r="N5" s="245"/>
      <c r="O5" s="245"/>
      <c r="P5" s="245"/>
      <c r="Q5" s="246"/>
      <c r="R5" s="201"/>
    </row>
    <row r="6" spans="1:18" s="90" customFormat="1" ht="23.1" customHeight="1" x14ac:dyDescent="0.2">
      <c r="C6" s="292" t="s">
        <v>97</v>
      </c>
      <c r="D6" s="293"/>
      <c r="E6" s="293"/>
      <c r="F6" s="293"/>
      <c r="G6" s="294"/>
      <c r="H6" s="194">
        <v>0</v>
      </c>
      <c r="I6" s="198"/>
      <c r="J6" s="290" t="s">
        <v>97</v>
      </c>
      <c r="K6" s="290"/>
      <c r="L6" s="290"/>
      <c r="M6" s="290"/>
      <c r="N6" s="291"/>
      <c r="O6" s="199">
        <v>0</v>
      </c>
      <c r="P6" s="301"/>
      <c r="Q6" s="302"/>
      <c r="R6" s="201"/>
    </row>
    <row r="7" spans="1:18" s="90" customFormat="1" ht="23.1" customHeight="1" x14ac:dyDescent="0.2">
      <c r="C7" s="292" t="s">
        <v>115</v>
      </c>
      <c r="D7" s="293"/>
      <c r="E7" s="293"/>
      <c r="F7" s="293"/>
      <c r="G7" s="195"/>
      <c r="H7" s="194">
        <v>0</v>
      </c>
      <c r="I7" s="196"/>
      <c r="J7" s="288" t="s">
        <v>115</v>
      </c>
      <c r="K7" s="288"/>
      <c r="L7" s="288"/>
      <c r="M7" s="288"/>
      <c r="N7" s="289"/>
      <c r="O7" s="197">
        <v>0</v>
      </c>
      <c r="P7" s="303"/>
      <c r="Q7" s="304"/>
      <c r="R7" s="201"/>
    </row>
    <row r="8" spans="1:18" s="90" customFormat="1" ht="23.1" customHeight="1" x14ac:dyDescent="0.2">
      <c r="C8" s="292" t="s">
        <v>116</v>
      </c>
      <c r="D8" s="293"/>
      <c r="E8" s="293"/>
      <c r="F8" s="293"/>
      <c r="G8" s="195"/>
      <c r="H8" s="194">
        <f>H6-H7</f>
        <v>0</v>
      </c>
      <c r="I8" s="192"/>
      <c r="J8" s="285" t="s">
        <v>117</v>
      </c>
      <c r="K8" s="285"/>
      <c r="L8" s="285"/>
      <c r="M8" s="285"/>
      <c r="N8" s="286"/>
      <c r="O8" s="193">
        <v>0</v>
      </c>
      <c r="P8" s="305"/>
      <c r="Q8" s="306"/>
      <c r="R8" s="201"/>
    </row>
    <row r="9" spans="1:18" s="90" customFormat="1" x14ac:dyDescent="0.2">
      <c r="C9" s="191"/>
      <c r="D9" s="191"/>
      <c r="E9" s="191"/>
      <c r="F9" s="191"/>
      <c r="G9" s="190"/>
      <c r="H9" s="189"/>
      <c r="I9" s="163"/>
      <c r="J9" s="166"/>
      <c r="K9" s="166"/>
      <c r="L9" s="166"/>
      <c r="M9" s="166"/>
      <c r="N9" s="166"/>
      <c r="O9" s="188"/>
      <c r="P9" s="295"/>
      <c r="Q9" s="246"/>
      <c r="R9" s="201"/>
    </row>
    <row r="10" spans="1:18" s="90" customFormat="1" ht="16.5" customHeight="1" x14ac:dyDescent="0.2">
      <c r="A10" s="296" t="s">
        <v>108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8"/>
      <c r="R10" s="201"/>
    </row>
    <row r="11" spans="1:18" s="90" customFormat="1" ht="23.1" customHeight="1" x14ac:dyDescent="0.2">
      <c r="A11" s="226" t="s">
        <v>14</v>
      </c>
      <c r="B11" s="239"/>
      <c r="C11" s="226" t="s">
        <v>15</v>
      </c>
      <c r="D11" s="238"/>
      <c r="E11" s="238"/>
      <c r="F11" s="238"/>
      <c r="G11" s="238"/>
      <c r="H11" s="238"/>
      <c r="I11" s="239"/>
      <c r="J11" s="226" t="s">
        <v>1</v>
      </c>
      <c r="K11" s="239"/>
      <c r="L11" s="148"/>
      <c r="M11" s="226" t="s">
        <v>64</v>
      </c>
      <c r="N11" s="238"/>
      <c r="O11" s="238"/>
      <c r="P11" s="238"/>
      <c r="Q11" s="246"/>
      <c r="R11" s="201"/>
    </row>
    <row r="12" spans="1:18" ht="36" customHeight="1" x14ac:dyDescent="0.2">
      <c r="A12" s="104" t="s">
        <v>21</v>
      </c>
      <c r="B12" s="187" t="s">
        <v>107</v>
      </c>
      <c r="C12" s="104" t="s">
        <v>24</v>
      </c>
      <c r="D12" s="105" t="s">
        <v>25</v>
      </c>
      <c r="E12" s="186" t="s">
        <v>106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203" t="s">
        <v>105</v>
      </c>
      <c r="M12" s="129" t="s">
        <v>66</v>
      </c>
      <c r="N12" s="129" t="s">
        <v>104</v>
      </c>
      <c r="O12" s="204" t="s">
        <v>114</v>
      </c>
      <c r="P12" s="129" t="s">
        <v>65</v>
      </c>
      <c r="Q12" s="200" t="s">
        <v>68</v>
      </c>
    </row>
    <row r="13" spans="1:18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8" x14ac:dyDescent="0.2">
      <c r="C14" s="107"/>
      <c r="D14" s="107"/>
      <c r="E14" s="107"/>
      <c r="F14" s="107"/>
      <c r="G14" s="107"/>
      <c r="H14" s="107"/>
      <c r="I14" s="107"/>
      <c r="J14" s="107"/>
      <c r="K14" s="185"/>
    </row>
    <row r="15" spans="1:18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8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 x14ac:dyDescent="0.2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 x14ac:dyDescent="0.2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 x14ac:dyDescent="0.2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 x14ac:dyDescent="0.2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20">
    <mergeCell ref="P6:Q6"/>
    <mergeCell ref="P7:Q7"/>
    <mergeCell ref="P8:Q8"/>
    <mergeCell ref="C11:I11"/>
    <mergeCell ref="A11:B11"/>
    <mergeCell ref="J11:K11"/>
    <mergeCell ref="A5:I5"/>
    <mergeCell ref="J8:N8"/>
    <mergeCell ref="A1:Q1"/>
    <mergeCell ref="J7:N7"/>
    <mergeCell ref="J6:N6"/>
    <mergeCell ref="C6:G6"/>
    <mergeCell ref="C7:F7"/>
    <mergeCell ref="C8:F8"/>
    <mergeCell ref="P9:Q9"/>
    <mergeCell ref="A10:Q10"/>
    <mergeCell ref="M11:Q11"/>
    <mergeCell ref="J5:Q5"/>
    <mergeCell ref="A3:Q3"/>
    <mergeCell ref="A4:Q4"/>
  </mergeCells>
  <dataValidations count="1">
    <dataValidation type="list" allowBlank="1" showInputMessage="1" showErrorMessage="1" sqref="P13" xr:uid="{00000000-0002-0000-0700-000000000000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Patrizia Notario</cp:lastModifiedBy>
  <cp:lastPrinted>2015-01-23T09:39:52Z</cp:lastPrinted>
  <dcterms:created xsi:type="dcterms:W3CDTF">1996-11-05T10:16:36Z</dcterms:created>
  <dcterms:modified xsi:type="dcterms:W3CDTF">2025-07-10T15:29:08Z</dcterms:modified>
</cp:coreProperties>
</file>