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DEBITI ART 33 COMMA 1 D.LGS 33_2013\ANNO 2026\DEBITI ART 33 COMMA 1 D.LGS 33_2013 - 2^ TRIM 2026\"/>
    </mc:Choice>
  </mc:AlternateContent>
  <xr:revisionPtr revIDLastSave="0" documentId="13_ncr:1_{3EFBBFE9-C89F-4B5F-9045-C365BDE70F31}" xr6:coauthVersionLast="36" xr6:coauthVersionMax="36" xr10:uidLastSave="{00000000-0000-0000-0000-000000000000}"/>
  <bookViews>
    <workbookView xWindow="32760" yWindow="32760" windowWidth="28650" windowHeight="9390" firstSheet="6" activeTab="6" xr2:uid="{00000000-000D-0000-FFFF-FFFF00000000}"/>
  </bookViews>
  <sheets>
    <sheet name="SiopeAllegatoB" sheetId="1" state="hidden" r:id="rId1"/>
    <sheet name="Fatture" sheetId="2" state="hidden" r:id="rId2"/>
    <sheet name="Mandati" sheetId="3" state="hidden" r:id="rId3"/>
    <sheet name="FattureTempi" sheetId="4" state="hidden" r:id="rId4"/>
    <sheet name="MandatiTempi" sheetId="5" state="hidden" r:id="rId5"/>
    <sheet name="IndicatoreRiduzioneDebitoCR" sheetId="6" state="hidden" r:id="rId6"/>
    <sheet name="Debiti" sheetId="7" r:id="rId7"/>
    <sheet name="ElencoFatture" sheetId="8" state="hidden" r:id="rId8"/>
  </sheets>
  <definedNames>
    <definedName name="_xlnm._FilterDatabase" localSheetId="6" hidden="1">Debiti!$A$9:$AD$43</definedName>
    <definedName name="_xlnm.Print_Area" localSheetId="7">ElencoFatture!$C$1:$P$72</definedName>
    <definedName name="_xlnm.Print_Area" localSheetId="3">FattureTempi!$A$1:$AI$66</definedName>
    <definedName name="_xlnm.Print_Area" localSheetId="5">IndicatoreRiduzioneDebitoCR!$A$1:$M$16</definedName>
  </definedNames>
  <calcPr calcId="191029"/>
</workbook>
</file>

<file path=xl/calcChain.xml><?xml version="1.0" encoding="utf-8"?>
<calcChain xmlns="http://schemas.openxmlformats.org/spreadsheetml/2006/main">
  <c r="H45" i="7" l="1"/>
  <c r="C9" i="6"/>
  <c r="G9" i="6" s="1"/>
  <c r="C10" i="6"/>
  <c r="C11" i="6"/>
  <c r="G11" i="6"/>
  <c r="C13" i="6"/>
  <c r="G13" i="6"/>
  <c r="G15" i="6"/>
  <c r="L15" i="6" s="1"/>
  <c r="J12" i="7"/>
  <c r="J14" i="7"/>
  <c r="J24" i="7"/>
  <c r="J28" i="7"/>
  <c r="J29" i="7"/>
  <c r="J26" i="7"/>
  <c r="J10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15" i="7"/>
  <c r="J16" i="7"/>
  <c r="J17" i="7"/>
  <c r="J18" i="7"/>
  <c r="J19" i="7"/>
  <c r="J20" i="7"/>
  <c r="J21" i="7"/>
  <c r="J22" i="7"/>
  <c r="J23" i="7"/>
  <c r="J11" i="7"/>
  <c r="J27" i="7"/>
  <c r="J13" i="7"/>
  <c r="J25" i="7"/>
  <c r="G45" i="7"/>
  <c r="G5" i="7" s="1"/>
  <c r="AD45" i="7"/>
  <c r="G6" i="7" s="1"/>
  <c r="C7" i="6" s="1"/>
  <c r="L13" i="6" s="1"/>
  <c r="H8" i="8"/>
  <c r="J45" i="7" l="1"/>
  <c r="E5" i="6"/>
</calcChain>
</file>

<file path=xl/sharedStrings.xml><?xml version="1.0" encoding="utf-8"?>
<sst xmlns="http://schemas.openxmlformats.org/spreadsheetml/2006/main" count="863" uniqueCount="307">
  <si>
    <t>Esportazione Mandati x SIOPE</t>
  </si>
  <si>
    <t>Creditore</t>
  </si>
  <si>
    <t>Codice CIG</t>
  </si>
  <si>
    <t>Numero Mandato</t>
  </si>
  <si>
    <t>Data Mandato</t>
  </si>
  <si>
    <t>Causale Mandato</t>
  </si>
  <si>
    <t>Codice Siope</t>
  </si>
  <si>
    <t>Descrizione Siope</t>
  </si>
  <si>
    <t>Importo Mandato</t>
  </si>
  <si>
    <t>Provvedimento Impegno</t>
  </si>
  <si>
    <t>Consip/Mepa</t>
  </si>
  <si>
    <t>di cui Acquisto Consip/Mepa</t>
  </si>
  <si>
    <t>Comune di DEMO</t>
  </si>
  <si>
    <t>Numero Giorni Pagamento Standard (D)</t>
  </si>
  <si>
    <t>Registrazione</t>
  </si>
  <si>
    <t>Documento</t>
  </si>
  <si>
    <t>Protocollo</t>
  </si>
  <si>
    <t>Area Gestione</t>
  </si>
  <si>
    <t>Capitolo di Bilancio</t>
  </si>
  <si>
    <t>Impegno</t>
  </si>
  <si>
    <t>Mandato</t>
  </si>
  <si>
    <t>Anno</t>
  </si>
  <si>
    <t>Progr.</t>
  </si>
  <si>
    <t>Data (A)</t>
  </si>
  <si>
    <t>Numero</t>
  </si>
  <si>
    <t>Data</t>
  </si>
  <si>
    <t>Descrizione</t>
  </si>
  <si>
    <t>Importo</t>
  </si>
  <si>
    <t>CIG</t>
  </si>
  <si>
    <t>Data (B)</t>
  </si>
  <si>
    <t>Ragione Sociale</t>
  </si>
  <si>
    <t>Partita IVA</t>
  </si>
  <si>
    <t>Codice Fiscale</t>
  </si>
  <si>
    <t>Codice</t>
  </si>
  <si>
    <t>Voce</t>
  </si>
  <si>
    <t>Capitolo</t>
  </si>
  <si>
    <t>Articolo</t>
  </si>
  <si>
    <t>Sub</t>
  </si>
  <si>
    <t>Data (C)</t>
  </si>
  <si>
    <t>Pagamento (C)</t>
  </si>
  <si>
    <t>(D)</t>
  </si>
  <si>
    <t>Estremi Calcolo D.L. 66/2014</t>
  </si>
  <si>
    <t>Diff. (F=C-E)</t>
  </si>
  <si>
    <t>Gg. Pag. (G)</t>
  </si>
  <si>
    <t>H=G o D</t>
  </si>
  <si>
    <t>Ricezione (E=B o A)</t>
  </si>
  <si>
    <t xml:space="preserve">Differenza </t>
  </si>
  <si>
    <t>Liquidazione</t>
  </si>
  <si>
    <t>Ritardi x Responsabilità Creditore</t>
  </si>
  <si>
    <t>Ricezione (A)</t>
  </si>
  <si>
    <t>Pagamento (B)</t>
  </si>
  <si>
    <t>Diff. (C=A-B)</t>
  </si>
  <si>
    <t>Gg. Pag. (E)</t>
  </si>
  <si>
    <t>F=E o D</t>
  </si>
  <si>
    <t>D.L. 66 / 2014 - Tempestività dei Pagamenti - Elenco Mandati senza Fatture</t>
  </si>
  <si>
    <t>D.L. 66 / 2014 - Tempestività dei Pagamenti - Elenco Fatture Pagate</t>
  </si>
  <si>
    <t>Tempestività dei Pagamenti - Elenco Mandati senza Fatture</t>
  </si>
  <si>
    <t>Tempestività dei Pagamenti - Elenco Fatture Pagate</t>
  </si>
  <si>
    <t>Data Scadenza (A)</t>
  </si>
  <si>
    <t>Data Pagamento (B)</t>
  </si>
  <si>
    <t>Importo Fattura (D)</t>
  </si>
  <si>
    <t>Differenza giorni (C=B-A)</t>
  </si>
  <si>
    <t>Indicatore Fattura (E=C X D)</t>
  </si>
  <si>
    <t>Dati Fattura</t>
  </si>
  <si>
    <t>Calcolo</t>
  </si>
  <si>
    <t>ESCLUDI DAL CALCOLO</t>
  </si>
  <si>
    <t>Importo Fattura</t>
  </si>
  <si>
    <t>IVA</t>
  </si>
  <si>
    <t>Scissione Pagamenti</t>
  </si>
  <si>
    <t>Importo Dovuto</t>
  </si>
  <si>
    <t>Data Scadenza</t>
  </si>
  <si>
    <t>Scadenza</t>
  </si>
  <si>
    <t>Ammontare Complessivo dei Debiti e del Numero delle Imprese Creditrici - Elenco Fatture da Pagare al 30/06/2026</t>
  </si>
  <si>
    <t>Ammontare Complessivo dei Debiti</t>
  </si>
  <si>
    <t>Numero Imprese Creditrici</t>
  </si>
  <si>
    <t>(Da Nota IFEL del 21/11/2019)</t>
  </si>
  <si>
    <r>
      <t xml:space="preserve">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&gt; 0,9 allora l’indicatore fa scattare l’obbligo di accantonamento per mancata riduzione del debito pregresso secondo la quota massima del 5%. </t>
    </r>
  </si>
  <si>
    <r>
      <t xml:space="preserve">    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&lt;= 0,9 allora l’indicatore individua un caso da non sanzionare sotto il profilo della mancata riduzione del debito pregresso e si passa ad elaborare il ritardo annuale dei pagamenti;</t>
    </r>
  </si>
  <si>
    <r>
      <t xml:space="preserve">  o calcoliamo il rapporto dei due importi</t>
    </r>
    <r>
      <rPr>
        <b/>
        <i/>
        <sz val="9"/>
        <color indexed="8"/>
        <rFont val="Calibri"/>
        <family val="2"/>
      </rPr>
      <t xml:space="preserve"> R</t>
    </r>
    <r>
      <rPr>
        <i/>
        <sz val="9"/>
        <color indexed="8"/>
        <rFont val="Calibri"/>
        <family val="2"/>
      </rPr>
      <t>=(STOCK-1)/(STOCK-2)</t>
    </r>
  </si>
  <si>
    <r>
      <t xml:space="preserve">  o calcoliamo l’ammontare dello stock di debiti commerciali residui scaduti e non pagati alla fine del secondo esercizio precedente, che chiameremo </t>
    </r>
    <r>
      <rPr>
        <b/>
        <i/>
        <sz val="9"/>
        <color indexed="8"/>
        <rFont val="Calibri"/>
        <family val="2"/>
      </rPr>
      <t>STOCK-2</t>
    </r>
    <r>
      <rPr>
        <i/>
        <sz val="9"/>
        <color indexed="8"/>
        <rFont val="Calibri"/>
        <family val="2"/>
      </rPr>
      <t xml:space="preserve">;   </t>
    </r>
  </si>
  <si>
    <t xml:space="preserve">- altrimenti (STOCK-1 maggiore del 5% del totale fatture): </t>
  </si>
  <si>
    <t xml:space="preserve">  o  l’indicatore individua un caso da non sanzionare sotto il profilo della  mancata riduzione del debito pregresso e si passa ad elaborare l’indicatore di ritardo annuale dei pagamenti;</t>
  </si>
  <si>
    <r>
      <t xml:space="preserve">- se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 è minore o uguale al 5% del totale delle fatture ricevute nell’esercizio precedente: </t>
    </r>
  </si>
  <si>
    <r>
      <t xml:space="preserve">- calcoliamo l’ammontare dello stock di debiti commerciali residui scaduti e non pagati alla fine dell’esercizio precedente, che chiameremo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; </t>
    </r>
  </si>
  <si>
    <t xml:space="preserve">L’algoritmo per il calcolo dell’indicatore di riduzione del debito è il seguente: </t>
  </si>
  <si>
    <t>(2)</t>
  </si>
  <si>
    <t>(R) &lt;= 0,90</t>
  </si>
  <si>
    <t>Rapporto Stock (R) = (STOCK - 1) / (STOCK - 2)</t>
  </si>
  <si>
    <t>Ammontare Complessivo dei Debiti 2019 (STOCK - 2)</t>
  </si>
  <si>
    <t>(1)</t>
  </si>
  <si>
    <t>(STOCK - 1) &lt;=  5 % dell'Importo delle fatture</t>
  </si>
  <si>
    <t xml:space="preserve"> 5% dell'Importo Totale delle Fatture</t>
  </si>
  <si>
    <t xml:space="preserve">Importo Totale Fatture dell'Anno </t>
  </si>
  <si>
    <t>*Vedi dettaglio nel foglio ElencoFatture</t>
  </si>
  <si>
    <t>Importo Totale Fatture dell'Anno (NETTO)</t>
  </si>
  <si>
    <t>Importo Totale Fatture dell'Anno (IVA)</t>
  </si>
  <si>
    <t>5 % fatture</t>
  </si>
  <si>
    <t>Importo Totale Fatture dell'Anno (LORDO)</t>
  </si>
  <si>
    <t>*Vedi dettaglio nel foglio Debiti</t>
  </si>
  <si>
    <t>Ammontare Complessivo dei Debiti 2020 (STOCK - 1)</t>
  </si>
  <si>
    <t>Rispettato se (1) o (2) è uguale a SI</t>
  </si>
  <si>
    <t>RISPETTATO</t>
  </si>
  <si>
    <t xml:space="preserve">Indicatore di Riduzione del Debito Commerciale Residuo </t>
  </si>
  <si>
    <t>Indicatore di Riduzione del Debito Commerciale Residuo</t>
  </si>
  <si>
    <t>Importo IVA</t>
  </si>
  <si>
    <t>Data PEC / Data Protocollo/ Data Registrazione</t>
  </si>
  <si>
    <t>Stato Fattura    (I / L / P)</t>
  </si>
  <si>
    <t>Numero Movimento</t>
  </si>
  <si>
    <t>Vengono visualizzate tutte le Fatture Acquisto la cui data PEC (in altrnativa se non valorizzata Data Protocollo o Data Registrazione) è del 2020</t>
  </si>
  <si>
    <t>Importi CALCOLO</t>
  </si>
  <si>
    <t>Importi TOTALI</t>
  </si>
  <si>
    <t>Indicatore di Riduzione del Debito Residuo - Elenco Fatture dell'Anno</t>
  </si>
  <si>
    <t>(*) Importo Complessivo dei Debiti al Netto dell'Iva</t>
  </si>
  <si>
    <t>Identificativo SDI</t>
  </si>
  <si>
    <t>Importo Calcolo</t>
  </si>
  <si>
    <t>Importo Totale Fatture dell'Anno (IVA SPLIT PAYMENT)</t>
  </si>
  <si>
    <t>Importo Totale Fatture dell'Anno (NETTO IVA SPLIT PAYMENT)</t>
  </si>
  <si>
    <t>Importo Totale Fatture dell'Anno (NETTO SPLIT PAYMENT)</t>
  </si>
  <si>
    <t>Comune di Volpiano</t>
  </si>
  <si>
    <t>agg. 01/07/2026</t>
  </si>
  <si>
    <t>18/06/2026</t>
  </si>
  <si>
    <t>FATTPA 9_26</t>
  </si>
  <si>
    <t>16/06/2026</t>
  </si>
  <si>
    <t/>
  </si>
  <si>
    <t>SI</t>
  </si>
  <si>
    <t>B7C1E86C32</t>
  </si>
  <si>
    <t>17565129672</t>
  </si>
  <si>
    <t>2026</t>
  </si>
  <si>
    <t>17172</t>
  </si>
  <si>
    <t>A.Z. DI PIEROBON ERMINIO</t>
  </si>
  <si>
    <t>06018350014</t>
  </si>
  <si>
    <t>PRBRMN58H16L219E</t>
  </si>
  <si>
    <t>6</t>
  </si>
  <si>
    <t>SETTORE  SOCIO ASSISTENZIALE EDUCATIVO CULTURALE</t>
  </si>
  <si>
    <t>1100403</t>
  </si>
  <si>
    <t>16/07/2026</t>
  </si>
  <si>
    <t>25/06/2026</t>
  </si>
  <si>
    <t>33/2026</t>
  </si>
  <si>
    <t>19/06/2026</t>
  </si>
  <si>
    <t>PRESTAZIONI PROFESSIONALI PER I LAVORI DI "INTERVENTI DI RIPRISTINO E MIGLIORIA AREA MERCATALE PIAZZA ITALIA"</t>
  </si>
  <si>
    <t>NO</t>
  </si>
  <si>
    <t>B33E38168F</t>
  </si>
  <si>
    <t>17591549374</t>
  </si>
  <si>
    <t>17629</t>
  </si>
  <si>
    <t>ARCHINGEO STUDIO ASSOCIATO</t>
  </si>
  <si>
    <t>09252610010</t>
  </si>
  <si>
    <t>4</t>
  </si>
  <si>
    <t>SETTORE AMBIENTE, LAVORI PUBBLICI, PATRIMONIO E MANUTENZIONI</t>
  </si>
  <si>
    <t>2110201</t>
  </si>
  <si>
    <t>19/07/2026</t>
  </si>
  <si>
    <t>26/06/2026</t>
  </si>
  <si>
    <t>7</t>
  </si>
  <si>
    <t>23/06/2026</t>
  </si>
  <si>
    <t>Decisione a contrarre ai sensi dell art. 192 del D.lgs. 267/2000 e s.m.i. e art. 17 comma 2 del D.Lgs. 36/2023. Affidamento diretto per la realizzazione del progetto culturale denominato OpiCinema anni 2025 e 2026. CIG: B6EDCC1BA1</t>
  </si>
  <si>
    <t>B6EDCC1BA1</t>
  </si>
  <si>
    <t>17609216723</t>
  </si>
  <si>
    <t>17899</t>
  </si>
  <si>
    <t>Compagnia Genovesebeltramo</t>
  </si>
  <si>
    <t>09976660010</t>
  </si>
  <si>
    <t>97707950016</t>
  </si>
  <si>
    <t>1050203</t>
  </si>
  <si>
    <t>23/07/2026</t>
  </si>
  <si>
    <t>05/06/2026</t>
  </si>
  <si>
    <t>002600/E1</t>
  </si>
  <si>
    <t>31/05/2026</t>
  </si>
  <si>
    <t>FATTURA VENDITE SPLIT PAYMENT</t>
  </si>
  <si>
    <t>8201499B12</t>
  </si>
  <si>
    <t>17441407115</t>
  </si>
  <si>
    <t>15867</t>
  </si>
  <si>
    <t>01/06/2026</t>
  </si>
  <si>
    <t>COOPERATIVA ANIMAZIONE VALDOCCO</t>
  </si>
  <si>
    <t>03747970014</t>
  </si>
  <si>
    <t>1100103</t>
  </si>
  <si>
    <t>31/07/2026</t>
  </si>
  <si>
    <t>002797/E1</t>
  </si>
  <si>
    <t>09/06/2026</t>
  </si>
  <si>
    <t>17507335758</t>
  </si>
  <si>
    <t>16591</t>
  </si>
  <si>
    <t>08/08/2026</t>
  </si>
  <si>
    <t>30/06/2026</t>
  </si>
  <si>
    <t>982/PA</t>
  </si>
  <si>
    <t>Determinazione a contrarre e affidamento diretto, ai sensi dell’articolo 50, comma 1 lettera b) del D.lgs n. 36/2023, del servizio di  gestione dell’IVA e dell’IRAP del Comune di Volpiano per il periodo  01/01/2024 – 31/12/2028. CIG A0233CA1B5.</t>
  </si>
  <si>
    <t>A0233CA1B5</t>
  </si>
  <si>
    <t>17632947789</t>
  </si>
  <si>
    <t>18353</t>
  </si>
  <si>
    <t>DELFINO &amp; PARTNERS S.P.A.</t>
  </si>
  <si>
    <t>01469790990</t>
  </si>
  <si>
    <t>2</t>
  </si>
  <si>
    <t>SETTORE FINANZIARIO</t>
  </si>
  <si>
    <t>1010203</t>
  </si>
  <si>
    <t>26/07/2026</t>
  </si>
  <si>
    <t>05/05/2026</t>
  </si>
  <si>
    <t>FPA 1/26</t>
  </si>
  <si>
    <t>13/04/2026</t>
  </si>
  <si>
    <t>Operazione non soggetta a ritenuta alla fonte a titolo di acconto ai sensi dell'articolo 1, comma 67, l. n. 190 del 2014 e successive modificazioni</t>
  </si>
  <si>
    <t>BA2510B989</t>
  </si>
  <si>
    <t>17229851708</t>
  </si>
  <si>
    <t>13114</t>
  </si>
  <si>
    <t>04/05/2026</t>
  </si>
  <si>
    <t>DOTT.SSA VIGORITO BARBARA</t>
  </si>
  <si>
    <t>12471580014</t>
  </si>
  <si>
    <t>VGRBBR69A70F205U</t>
  </si>
  <si>
    <t>03/06/2026</t>
  </si>
  <si>
    <t>V0626-03104</t>
  </si>
  <si>
    <t>9704060BA2</t>
  </si>
  <si>
    <t>17517842766</t>
  </si>
  <si>
    <t>16719</t>
  </si>
  <si>
    <t>10/06/2026</t>
  </si>
  <si>
    <t>EURORISTORAZIONE S.R.L.</t>
  </si>
  <si>
    <t>01998810244</t>
  </si>
  <si>
    <t>1040103</t>
  </si>
  <si>
    <t>09/08/2026</t>
  </si>
  <si>
    <t>V0626-03105</t>
  </si>
  <si>
    <t>17517833766</t>
  </si>
  <si>
    <t>16720</t>
  </si>
  <si>
    <t>1040503</t>
  </si>
  <si>
    <t>V0626-03106</t>
  </si>
  <si>
    <t>17517834124</t>
  </si>
  <si>
    <t>16710</t>
  </si>
  <si>
    <t>1010107</t>
  </si>
  <si>
    <t>V0626-03107</t>
  </si>
  <si>
    <t>17517833887</t>
  </si>
  <si>
    <t>16722</t>
  </si>
  <si>
    <t>1040303</t>
  </si>
  <si>
    <t>V0626-03108</t>
  </si>
  <si>
    <t>17517833650</t>
  </si>
  <si>
    <t>16716</t>
  </si>
  <si>
    <t>V0626-03109</t>
  </si>
  <si>
    <t>17517834005</t>
  </si>
  <si>
    <t>16711</t>
  </si>
  <si>
    <t>V0626-03110</t>
  </si>
  <si>
    <t>17517841890</t>
  </si>
  <si>
    <t>16723</t>
  </si>
  <si>
    <t>V0626-03111</t>
  </si>
  <si>
    <t>17517825634</t>
  </si>
  <si>
    <t>16709</t>
  </si>
  <si>
    <t>V0626-03112</t>
  </si>
  <si>
    <t>17517824091</t>
  </si>
  <si>
    <t>16724</t>
  </si>
  <si>
    <t>V0626-03113</t>
  </si>
  <si>
    <t>17517824223</t>
  </si>
  <si>
    <t>16708</t>
  </si>
  <si>
    <t>V0626-03114</t>
  </si>
  <si>
    <t>17517834973</t>
  </si>
  <si>
    <t>16721</t>
  </si>
  <si>
    <t>V0626-03115</t>
  </si>
  <si>
    <t>17517834752</t>
  </si>
  <si>
    <t>16717</t>
  </si>
  <si>
    <t>V0626-03116</t>
  </si>
  <si>
    <t>17517823962</t>
  </si>
  <si>
    <t>16718</t>
  </si>
  <si>
    <t>V0626-03117</t>
  </si>
  <si>
    <t>17517834623</t>
  </si>
  <si>
    <t>16712</t>
  </si>
  <si>
    <t>AS01786182</t>
  </si>
  <si>
    <t>20/06/2026</t>
  </si>
  <si>
    <t>scissione pagamenti 000 Periodo fatturazione: 16 aprile 2026 - 15 giugno 2026</t>
  </si>
  <si>
    <t>Z103DD147C</t>
  </si>
  <si>
    <t>17647</t>
  </si>
  <si>
    <t>FASTWEB S.P.A.</t>
  </si>
  <si>
    <t>12878470157</t>
  </si>
  <si>
    <t>1</t>
  </si>
  <si>
    <t>SETTORE AMMINISTRATIVO E SERVIZI ALLA PERSONA</t>
  </si>
  <si>
    <t>1010503</t>
  </si>
  <si>
    <t>20/07/2026</t>
  </si>
  <si>
    <t>1010603</t>
  </si>
  <si>
    <t>1030103</t>
  </si>
  <si>
    <t>12/06/2026</t>
  </si>
  <si>
    <t>24</t>
  </si>
  <si>
    <t>lettera commerciale CIG BADD5C5745</t>
  </si>
  <si>
    <t>BADD5C5745</t>
  </si>
  <si>
    <t>17476265355</t>
  </si>
  <si>
    <t>16269</t>
  </si>
  <si>
    <t>GAGLIARDI GEOM. SERGIO</t>
  </si>
  <si>
    <t>05684410011</t>
  </si>
  <si>
    <t>GGLSRG64L23M122E</t>
  </si>
  <si>
    <t>05/07/2026</t>
  </si>
  <si>
    <t>0002131746</t>
  </si>
  <si>
    <t>FORNITURA DI SERVIZIO GLOBALE DI GESTIONE DEL CICLO DELLE CONTRAVVENZIONI</t>
  </si>
  <si>
    <t>B658B29427</t>
  </si>
  <si>
    <t>17654681006</t>
  </si>
  <si>
    <t>18504</t>
  </si>
  <si>
    <t>MAGGIOLI S.P.A.</t>
  </si>
  <si>
    <t>02066400405</t>
  </si>
  <si>
    <t>06188330150</t>
  </si>
  <si>
    <t>5</t>
  </si>
  <si>
    <t>SETTORE POLIZIA  LOCALE</t>
  </si>
  <si>
    <t>30/07/2026</t>
  </si>
  <si>
    <t>24/06/2026</t>
  </si>
  <si>
    <t>FVSP26-000448</t>
  </si>
  <si>
    <t>17/06/2026</t>
  </si>
  <si>
    <t>Conai assolto ove dovuto Imposta di bollo virtuale</t>
  </si>
  <si>
    <t>9944480C7E</t>
  </si>
  <si>
    <t>17582470131</t>
  </si>
  <si>
    <t>17418</t>
  </si>
  <si>
    <t>NIER INGEGNERIA S.P.A.</t>
  </si>
  <si>
    <t>02242161202</t>
  </si>
  <si>
    <t>18/07/2026</t>
  </si>
  <si>
    <t>3193</t>
  </si>
  <si>
    <t>Prestazione di servizi Iva da versare a cura del cessionario o committente ai sensi dell'art. 17-ter del D.P.R. n. 633/1972 (scissione dei pagamenti)</t>
  </si>
  <si>
    <t>B7DD73ED81</t>
  </si>
  <si>
    <t>17626194553</t>
  </si>
  <si>
    <t>18267</t>
  </si>
  <si>
    <t>S.T.E.P. S.R.L.</t>
  </si>
  <si>
    <t>02104860909</t>
  </si>
  <si>
    <t>25/07/2026</t>
  </si>
  <si>
    <t>TOTALE FATTURE: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</si>
</sst>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_-;\-* #,##0_-;_-* &quot;-&quot;_-;_-@_-"/>
    <numFmt numFmtId="165" formatCode="_-[$€-2]\ * #,##0.00_-;\-[$€-2]\ * #,##0.00_-;_-[$€-2]\ * &quot;-&quot;??_-"/>
  </numFmts>
  <fonts count="42" x14ac:knownFonts="1">
    <font>
      <sz val="10"/>
      <name val="Arial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6"/>
      <color indexed="8"/>
      <name val="Calibri"/>
      <family val="2"/>
    </font>
    <font>
      <sz val="9"/>
      <color indexed="8"/>
      <name val="Calibri"/>
      <family val="2"/>
    </font>
    <font>
      <b/>
      <sz val="16"/>
      <name val="Calibri"/>
      <family val="2"/>
    </font>
    <font>
      <sz val="16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8"/>
      <color indexed="8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i/>
      <sz val="8"/>
      <color indexed="8"/>
      <name val="Calibri"/>
      <family val="2"/>
    </font>
    <font>
      <i/>
      <sz val="9"/>
      <color indexed="8"/>
      <name val="Calibri"/>
      <family val="2"/>
    </font>
    <font>
      <b/>
      <i/>
      <sz val="9"/>
      <color indexed="8"/>
      <name val="Calibri"/>
      <family val="2"/>
    </font>
    <font>
      <b/>
      <sz val="11"/>
      <name val="Arial"/>
      <family val="2"/>
    </font>
    <font>
      <sz val="8"/>
      <name val="Times New Roman"/>
      <family val="1"/>
    </font>
    <font>
      <i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i/>
      <sz val="8"/>
      <name val="Calibri"/>
      <family val="2"/>
    </font>
    <font>
      <sz val="10"/>
      <name val="Arial"/>
    </font>
    <font>
      <b/>
      <sz val="11"/>
      <color indexed="8"/>
      <name val="Calibri"/>
      <family val="2"/>
      <scheme val="minor"/>
    </font>
    <font>
      <b/>
      <sz val="11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AEBD7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0" borderId="2" applyNumberFormat="0" applyFill="0" applyAlignment="0" applyProtection="0"/>
    <xf numFmtId="0" fontId="6" fillId="17" borderId="3" applyNumberFormat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165" fontId="39" fillId="0" borderId="0" applyFont="0" applyFill="0" applyBorder="0" applyAlignment="0" applyProtection="0"/>
    <xf numFmtId="0" fontId="7" fillId="7" borderId="1" applyNumberFormat="0" applyAlignment="0" applyProtection="0"/>
    <xf numFmtId="164" fontId="39" fillId="0" borderId="0" applyFont="0" applyFill="0" applyBorder="0" applyAlignment="0" applyProtection="0"/>
    <xf numFmtId="0" fontId="8" fillId="22" borderId="0" applyNumberFormat="0" applyBorder="0" applyAlignment="0" applyProtection="0"/>
    <xf numFmtId="0" fontId="2" fillId="0" borderId="0"/>
    <xf numFmtId="0" fontId="34" fillId="0" borderId="0"/>
    <xf numFmtId="0" fontId="39" fillId="0" borderId="0"/>
    <xf numFmtId="0" fontId="39" fillId="0" borderId="0"/>
    <xf numFmtId="0" fontId="37" fillId="0" borderId="0"/>
    <xf numFmtId="0" fontId="9" fillId="0" borderId="0"/>
    <xf numFmtId="0" fontId="39" fillId="23" borderId="4" applyNumberFormat="0" applyFont="0" applyAlignment="0" applyProtection="0"/>
    <xf numFmtId="0" fontId="10" fillId="16" borderId="5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</cellStyleXfs>
  <cellXfs count="310">
    <xf numFmtId="0" fontId="0" fillId="0" borderId="0" xfId="0" applyAlignment="1"/>
    <xf numFmtId="4" fontId="0" fillId="0" borderId="0" xfId="0" applyNumberFormat="1" applyAlignment="1">
      <alignment horizontal="right"/>
    </xf>
    <xf numFmtId="4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/>
    <xf numFmtId="49" fontId="0" fillId="0" borderId="0" xfId="0" applyNumberFormat="1" applyAlignment="1">
      <alignment horizontal="left"/>
    </xf>
    <xf numFmtId="49" fontId="1" fillId="0" borderId="0" xfId="0" applyNumberFormat="1" applyFont="1" applyAlignment="1">
      <alignment horizontal="right"/>
    </xf>
    <xf numFmtId="0" fontId="0" fillId="0" borderId="0" xfId="0" applyAlignment="1" applyProtection="1">
      <alignment horizontal="center"/>
      <protection locked="0"/>
    </xf>
    <xf numFmtId="49" fontId="1" fillId="22" borderId="10" xfId="0" applyNumberFormat="1" applyFont="1" applyFill="1" applyBorder="1" applyAlignment="1">
      <alignment horizontal="center" wrapText="1" shrinkToFit="1"/>
    </xf>
    <xf numFmtId="49" fontId="1" fillId="22" borderId="10" xfId="0" applyNumberFormat="1" applyFont="1" applyFill="1" applyBorder="1" applyAlignment="1">
      <alignment horizontal="left"/>
    </xf>
    <xf numFmtId="49" fontId="1" fillId="22" borderId="10" xfId="0" applyNumberFormat="1" applyFont="1" applyFill="1" applyBorder="1" applyAlignment="1">
      <alignment horizontal="left" wrapText="1" shrinkToFit="1"/>
    </xf>
    <xf numFmtId="0" fontId="1" fillId="22" borderId="10" xfId="0" applyFont="1" applyFill="1" applyBorder="1" applyAlignment="1"/>
    <xf numFmtId="0" fontId="1" fillId="22" borderId="10" xfId="0" applyNumberFormat="1" applyFont="1" applyFill="1" applyBorder="1" applyAlignment="1">
      <alignment horizontal="right" wrapText="1" shrinkToFit="1"/>
    </xf>
    <xf numFmtId="0" fontId="1" fillId="22" borderId="10" xfId="0" applyFont="1" applyFill="1" applyBorder="1" applyAlignment="1" applyProtection="1">
      <alignment horizontal="center"/>
    </xf>
    <xf numFmtId="0" fontId="0" fillId="0" borderId="0" xfId="0" applyFill="1" applyAlignment="1" applyProtection="1">
      <alignment horizontal="center"/>
      <protection locked="0"/>
    </xf>
    <xf numFmtId="0" fontId="17" fillId="0" borderId="0" xfId="32" applyNumberFormat="1" applyFont="1" applyBorder="1" applyAlignment="1">
      <alignment horizontal="center" vertical="center"/>
    </xf>
    <xf numFmtId="0" fontId="20" fillId="0" borderId="11" xfId="32" applyNumberFormat="1" applyFont="1" applyFill="1" applyBorder="1" applyAlignment="1">
      <alignment horizontal="center" vertical="center"/>
    </xf>
    <xf numFmtId="0" fontId="20" fillId="0" borderId="0" xfId="32" applyNumberFormat="1" applyFont="1" applyFill="1" applyBorder="1" applyAlignment="1">
      <alignment horizontal="center" vertical="center"/>
    </xf>
    <xf numFmtId="49" fontId="20" fillId="0" borderId="0" xfId="32" applyNumberFormat="1" applyFont="1" applyFill="1" applyBorder="1" applyAlignment="1">
      <alignment horizontal="center" vertical="center"/>
    </xf>
    <xf numFmtId="0" fontId="20" fillId="0" borderId="0" xfId="32" applyNumberFormat="1" applyFont="1" applyFill="1" applyBorder="1" applyAlignment="1">
      <alignment horizontal="left" vertical="center"/>
    </xf>
    <xf numFmtId="4" fontId="20" fillId="0" borderId="0" xfId="32" applyNumberFormat="1" applyFont="1" applyFill="1" applyBorder="1" applyAlignment="1">
      <alignment horizontal="right" vertical="center"/>
    </xf>
    <xf numFmtId="49" fontId="20" fillId="0" borderId="0" xfId="32" applyNumberFormat="1" applyFont="1" applyFill="1" applyBorder="1" applyAlignment="1" applyProtection="1">
      <alignment horizontal="center" vertical="center"/>
    </xf>
    <xf numFmtId="3" fontId="20" fillId="0" borderId="0" xfId="32" applyNumberFormat="1" applyFont="1" applyFill="1" applyBorder="1" applyAlignment="1">
      <alignment horizontal="right" vertical="center"/>
    </xf>
    <xf numFmtId="3" fontId="20" fillId="0" borderId="0" xfId="32" applyNumberFormat="1" applyFont="1" applyFill="1" applyBorder="1" applyAlignment="1">
      <alignment horizontal="center" vertical="center"/>
    </xf>
    <xf numFmtId="3" fontId="17" fillId="0" borderId="0" xfId="32" applyNumberFormat="1" applyFont="1" applyFill="1" applyBorder="1" applyAlignment="1">
      <alignment horizontal="center" vertical="center"/>
    </xf>
    <xf numFmtId="0" fontId="17" fillId="0" borderId="0" xfId="32" applyNumberFormat="1" applyFont="1" applyFill="1" applyBorder="1" applyAlignment="1">
      <alignment horizontal="center" vertical="center"/>
    </xf>
    <xf numFmtId="0" fontId="17" fillId="0" borderId="12" xfId="32" applyNumberFormat="1" applyFont="1" applyBorder="1" applyAlignment="1">
      <alignment horizontal="center" vertical="center"/>
    </xf>
    <xf numFmtId="0" fontId="17" fillId="0" borderId="13" xfId="32" applyNumberFormat="1" applyFont="1" applyBorder="1" applyAlignment="1">
      <alignment horizontal="center" vertical="center"/>
    </xf>
    <xf numFmtId="49" fontId="17" fillId="0" borderId="13" xfId="32" applyNumberFormat="1" applyFont="1" applyBorder="1" applyAlignment="1">
      <alignment horizontal="center" vertical="center"/>
    </xf>
    <xf numFmtId="0" fontId="17" fillId="0" borderId="13" xfId="32" applyNumberFormat="1" applyFont="1" applyBorder="1" applyAlignment="1">
      <alignment horizontal="left" vertical="center"/>
    </xf>
    <xf numFmtId="4" fontId="17" fillId="0" borderId="13" xfId="32" applyNumberFormat="1" applyFont="1" applyBorder="1" applyAlignment="1">
      <alignment horizontal="right" vertical="center"/>
    </xf>
    <xf numFmtId="3" fontId="2" fillId="0" borderId="14" xfId="32" applyNumberFormat="1" applyFont="1" applyBorder="1" applyAlignment="1" applyProtection="1">
      <alignment horizontal="right" vertical="center"/>
      <protection locked="0"/>
    </xf>
    <xf numFmtId="0" fontId="2" fillId="0" borderId="0" xfId="32" applyNumberFormat="1" applyBorder="1" applyAlignment="1">
      <alignment horizontal="center" vertical="center"/>
    </xf>
    <xf numFmtId="49" fontId="2" fillId="0" borderId="0" xfId="32" applyNumberFormat="1" applyBorder="1" applyAlignment="1">
      <alignment horizontal="center" vertical="center"/>
    </xf>
    <xf numFmtId="0" fontId="2" fillId="0" borderId="0" xfId="32" applyNumberFormat="1" applyBorder="1" applyAlignment="1">
      <alignment horizontal="left" vertical="center"/>
    </xf>
    <xf numFmtId="4" fontId="2" fillId="0" borderId="0" xfId="32" applyNumberFormat="1" applyBorder="1" applyAlignment="1">
      <alignment horizontal="right" vertical="center"/>
    </xf>
    <xf numFmtId="49" fontId="2" fillId="0" borderId="0" xfId="32" applyNumberFormat="1" applyBorder="1" applyAlignment="1" applyProtection="1">
      <alignment horizontal="center" vertical="center"/>
      <protection locked="0"/>
    </xf>
    <xf numFmtId="3" fontId="2" fillId="0" borderId="0" xfId="32" applyNumberFormat="1" applyBorder="1" applyAlignment="1">
      <alignment horizontal="right" vertical="center"/>
    </xf>
    <xf numFmtId="3" fontId="2" fillId="0" borderId="0" xfId="32" applyNumberFormat="1" applyBorder="1" applyAlignment="1">
      <alignment horizontal="center" vertical="center"/>
    </xf>
    <xf numFmtId="3" fontId="2" fillId="0" borderId="0" xfId="32" applyNumberFormat="1" applyFill="1" applyBorder="1" applyAlignment="1">
      <alignment horizontal="center" vertical="center"/>
    </xf>
    <xf numFmtId="0" fontId="2" fillId="0" borderId="0" xfId="32" applyNumberFormat="1" applyFill="1" applyBorder="1" applyAlignment="1">
      <alignment horizontal="center" vertical="center"/>
    </xf>
    <xf numFmtId="0" fontId="21" fillId="0" borderId="0" xfId="32" applyNumberFormat="1" applyFont="1" applyBorder="1" applyAlignment="1">
      <alignment horizontal="center" vertical="center"/>
    </xf>
    <xf numFmtId="49" fontId="21" fillId="0" borderId="0" xfId="32" applyNumberFormat="1" applyFont="1" applyBorder="1" applyAlignment="1">
      <alignment horizontal="center" vertical="center"/>
    </xf>
    <xf numFmtId="0" fontId="21" fillId="0" borderId="0" xfId="32" applyNumberFormat="1" applyFont="1" applyBorder="1" applyAlignment="1">
      <alignment horizontal="left" vertical="center"/>
    </xf>
    <xf numFmtId="4" fontId="21" fillId="0" borderId="0" xfId="32" applyNumberFormat="1" applyFont="1" applyBorder="1" applyAlignment="1">
      <alignment horizontal="right" vertical="center"/>
    </xf>
    <xf numFmtId="0" fontId="21" fillId="0" borderId="0" xfId="37" applyNumberFormat="1" applyFont="1" applyFill="1" applyBorder="1" applyAlignment="1">
      <alignment horizontal="center" vertical="center" wrapText="1"/>
    </xf>
    <xf numFmtId="49" fontId="21" fillId="0" borderId="0" xfId="32" applyNumberFormat="1" applyFont="1" applyBorder="1" applyAlignment="1" applyProtection="1">
      <alignment horizontal="center" vertical="center"/>
      <protection locked="0"/>
    </xf>
    <xf numFmtId="3" fontId="21" fillId="0" borderId="0" xfId="32" applyNumberFormat="1" applyFont="1" applyBorder="1" applyAlignment="1">
      <alignment horizontal="right" vertical="center"/>
    </xf>
    <xf numFmtId="3" fontId="21" fillId="0" borderId="0" xfId="32" applyNumberFormat="1" applyFont="1" applyFill="1" applyBorder="1" applyAlignment="1">
      <alignment horizontal="center" vertical="center"/>
    </xf>
    <xf numFmtId="3" fontId="21" fillId="0" borderId="0" xfId="32" applyNumberFormat="1" applyFont="1" applyBorder="1" applyAlignment="1">
      <alignment horizontal="center" vertical="center"/>
    </xf>
    <xf numFmtId="0" fontId="21" fillId="16" borderId="14" xfId="37" applyNumberFormat="1" applyFont="1" applyFill="1" applyBorder="1" applyAlignment="1">
      <alignment horizontal="center" vertical="center"/>
    </xf>
    <xf numFmtId="49" fontId="21" fillId="4" borderId="15" xfId="37" applyNumberFormat="1" applyFont="1" applyFill="1" applyBorder="1" applyAlignment="1" applyProtection="1">
      <alignment horizontal="center" vertical="center"/>
    </xf>
    <xf numFmtId="49" fontId="21" fillId="16" borderId="14" xfId="37" applyNumberFormat="1" applyFont="1" applyFill="1" applyBorder="1" applyAlignment="1">
      <alignment horizontal="center" vertical="center"/>
    </xf>
    <xf numFmtId="4" fontId="21" fillId="16" borderId="14" xfId="37" applyNumberFormat="1" applyFont="1" applyFill="1" applyBorder="1" applyAlignment="1">
      <alignment horizontal="center" vertical="center"/>
    </xf>
    <xf numFmtId="49" fontId="21" fillId="22" borderId="14" xfId="32" applyNumberFormat="1" applyFont="1" applyFill="1" applyBorder="1" applyAlignment="1" applyProtection="1">
      <alignment horizontal="center" vertical="center"/>
    </xf>
    <xf numFmtId="3" fontId="21" fillId="6" borderId="14" xfId="32" applyNumberFormat="1" applyFont="1" applyFill="1" applyBorder="1" applyAlignment="1">
      <alignment horizontal="center" vertical="center"/>
    </xf>
    <xf numFmtId="49" fontId="21" fillId="0" borderId="0" xfId="37" applyNumberFormat="1" applyFont="1" applyFill="1" applyBorder="1" applyAlignment="1">
      <alignment horizontal="center" vertical="center" wrapText="1"/>
    </xf>
    <xf numFmtId="0" fontId="17" fillId="0" borderId="14" xfId="32" applyNumberFormat="1" applyFont="1" applyBorder="1" applyAlignment="1">
      <alignment horizontal="center" vertical="center"/>
    </xf>
    <xf numFmtId="3" fontId="21" fillId="0" borderId="0" xfId="32" applyNumberFormat="1" applyFont="1" applyBorder="1" applyAlignment="1" applyProtection="1">
      <alignment horizontal="center" vertical="center"/>
      <protection locked="0"/>
    </xf>
    <xf numFmtId="49" fontId="21" fillId="0" borderId="0" xfId="32" applyNumberFormat="1" applyFont="1" applyBorder="1" applyAlignment="1">
      <alignment horizontal="left" vertical="center"/>
    </xf>
    <xf numFmtId="0" fontId="1" fillId="22" borderId="10" xfId="0" applyFont="1" applyFill="1" applyBorder="1" applyAlignment="1">
      <alignment wrapText="1" shrinkToFit="1"/>
    </xf>
    <xf numFmtId="0" fontId="0" fillId="0" borderId="0" xfId="0" applyAlignment="1">
      <alignment horizontal="center" vertical="center"/>
    </xf>
    <xf numFmtId="49" fontId="26" fillId="22" borderId="14" xfId="32" applyNumberFormat="1" applyFont="1" applyFill="1" applyBorder="1" applyAlignment="1" applyProtection="1">
      <alignment horizontal="center" vertical="center" wrapText="1" shrinkToFit="1"/>
    </xf>
    <xf numFmtId="49" fontId="27" fillId="22" borderId="10" xfId="0" applyNumberFormat="1" applyFont="1" applyFill="1" applyBorder="1" applyAlignment="1">
      <alignment horizontal="center" vertical="center" wrapText="1" shrinkToFit="1"/>
    </xf>
    <xf numFmtId="49" fontId="22" fillId="0" borderId="16" xfId="0" applyNumberFormat="1" applyFont="1" applyFill="1" applyBorder="1" applyAlignment="1">
      <alignment horizontal="center"/>
    </xf>
    <xf numFmtId="0" fontId="0" fillId="0" borderId="0" xfId="0" applyFill="1" applyAlignment="1"/>
    <xf numFmtId="0" fontId="0" fillId="0" borderId="17" xfId="0" applyFill="1" applyBorder="1" applyAlignment="1"/>
    <xf numFmtId="49" fontId="27" fillId="22" borderId="10" xfId="0" applyNumberFormat="1" applyFont="1" applyFill="1" applyBorder="1" applyAlignment="1">
      <alignment horizontal="center" vertical="center"/>
    </xf>
    <xf numFmtId="0" fontId="27" fillId="22" borderId="10" xfId="0" applyFont="1" applyFill="1" applyBorder="1" applyAlignment="1">
      <alignment horizontal="center" vertical="center" wrapText="1" shrinkToFit="1"/>
    </xf>
    <xf numFmtId="0" fontId="27" fillId="22" borderId="10" xfId="0" applyFont="1" applyFill="1" applyBorder="1" applyAlignment="1">
      <alignment horizontal="center" vertical="center"/>
    </xf>
    <xf numFmtId="0" fontId="27" fillId="22" borderId="10" xfId="0" applyNumberFormat="1" applyFont="1" applyFill="1" applyBorder="1" applyAlignment="1">
      <alignment horizontal="center" vertical="center" wrapText="1" shrinkToFit="1"/>
    </xf>
    <xf numFmtId="49" fontId="29" fillId="22" borderId="10" xfId="32" applyNumberFormat="1" applyFont="1" applyFill="1" applyBorder="1" applyAlignment="1" applyProtection="1">
      <alignment horizontal="center" vertical="center" wrapText="1" shrinkToFit="1"/>
    </xf>
    <xf numFmtId="49" fontId="29" fillId="22" borderId="10" xfId="32" applyNumberFormat="1" applyFont="1" applyFill="1" applyBorder="1" applyAlignment="1" applyProtection="1">
      <alignment horizontal="center" vertical="center"/>
    </xf>
    <xf numFmtId="3" fontId="29" fillId="6" borderId="10" xfId="32" applyNumberFormat="1" applyFont="1" applyFill="1" applyBorder="1" applyAlignment="1">
      <alignment horizontal="center" vertical="center" wrapText="1" shrinkToFit="1"/>
    </xf>
    <xf numFmtId="49" fontId="28" fillId="0" borderId="0" xfId="0" applyNumberFormat="1" applyFont="1" applyAlignment="1">
      <alignment horizontal="center"/>
    </xf>
    <xf numFmtId="49" fontId="28" fillId="0" borderId="0" xfId="0" applyNumberFormat="1" applyFont="1" applyAlignment="1"/>
    <xf numFmtId="49" fontId="28" fillId="0" borderId="0" xfId="0" applyNumberFormat="1" applyFont="1" applyAlignment="1">
      <alignment horizontal="left"/>
    </xf>
    <xf numFmtId="0" fontId="28" fillId="0" borderId="0" xfId="0" applyFont="1" applyAlignment="1"/>
    <xf numFmtId="4" fontId="28" fillId="0" borderId="0" xfId="0" applyNumberFormat="1" applyFont="1" applyAlignment="1">
      <alignment horizontal="right"/>
    </xf>
    <xf numFmtId="3" fontId="28" fillId="0" borderId="0" xfId="0" applyNumberFormat="1" applyFont="1" applyAlignment="1"/>
    <xf numFmtId="0" fontId="28" fillId="0" borderId="0" xfId="0" applyFont="1" applyAlignment="1" applyProtection="1">
      <protection locked="0"/>
    </xf>
    <xf numFmtId="49" fontId="28" fillId="0" borderId="0" xfId="0" applyNumberFormat="1" applyFont="1" applyAlignment="1" applyProtection="1">
      <protection locked="0"/>
    </xf>
    <xf numFmtId="3" fontId="28" fillId="0" borderId="0" xfId="0" applyNumberFormat="1" applyFont="1" applyAlignment="1" applyProtection="1">
      <protection locked="0"/>
    </xf>
    <xf numFmtId="3" fontId="2" fillId="0" borderId="18" xfId="32" applyNumberFormat="1" applyFont="1" applyBorder="1" applyAlignment="1" applyProtection="1">
      <alignment horizontal="right" vertical="center"/>
      <protection locked="0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8" fillId="0" borderId="0" xfId="0" applyFont="1" applyAlignment="1" applyProtection="1">
      <alignment horizontal="center"/>
      <protection locked="0"/>
    </xf>
    <xf numFmtId="49" fontId="28" fillId="0" borderId="0" xfId="0" applyNumberFormat="1" applyFont="1" applyAlignment="1" applyProtection="1">
      <alignment horizontal="center"/>
      <protection locked="0"/>
    </xf>
    <xf numFmtId="3" fontId="28" fillId="0" borderId="0" xfId="0" applyNumberFormat="1" applyFont="1" applyAlignment="1">
      <alignment horizontal="center"/>
    </xf>
    <xf numFmtId="0" fontId="17" fillId="0" borderId="0" xfId="32" applyNumberFormat="1" applyFont="1" applyBorder="1" applyAlignment="1" applyProtection="1">
      <alignment horizontal="center" vertical="center"/>
    </xf>
    <xf numFmtId="0" fontId="20" fillId="0" borderId="11" xfId="32" applyNumberFormat="1" applyFont="1" applyFill="1" applyBorder="1" applyAlignment="1" applyProtection="1">
      <alignment horizontal="center" vertical="center"/>
    </xf>
    <xf numFmtId="0" fontId="20" fillId="0" borderId="0" xfId="32" applyNumberFormat="1" applyFont="1" applyFill="1" applyBorder="1" applyAlignment="1" applyProtection="1">
      <alignment horizontal="center" vertical="center"/>
    </xf>
    <xf numFmtId="0" fontId="20" fillId="0" borderId="0" xfId="32" applyNumberFormat="1" applyFont="1" applyFill="1" applyBorder="1" applyAlignment="1" applyProtection="1">
      <alignment horizontal="left" vertical="center"/>
    </xf>
    <xf numFmtId="4" fontId="20" fillId="0" borderId="0" xfId="32" applyNumberFormat="1" applyFont="1" applyFill="1" applyBorder="1" applyAlignment="1" applyProtection="1">
      <alignment horizontal="right" vertical="center"/>
    </xf>
    <xf numFmtId="3" fontId="20" fillId="0" borderId="0" xfId="32" applyNumberFormat="1" applyFont="1" applyFill="1" applyBorder="1" applyAlignment="1" applyProtection="1">
      <alignment horizontal="center" vertical="center"/>
    </xf>
    <xf numFmtId="3" fontId="17" fillId="0" borderId="0" xfId="32" applyNumberFormat="1" applyFont="1" applyFill="1" applyBorder="1" applyAlignment="1" applyProtection="1">
      <alignment horizontal="center" vertical="center"/>
    </xf>
    <xf numFmtId="0" fontId="17" fillId="0" borderId="0" xfId="32" applyNumberFormat="1" applyFont="1" applyFill="1" applyBorder="1" applyAlignment="1" applyProtection="1">
      <alignment horizontal="center" vertical="center"/>
    </xf>
    <xf numFmtId="0" fontId="17" fillId="0" borderId="12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Border="1" applyAlignment="1" applyProtection="1">
      <alignment horizontal="center" vertical="center"/>
    </xf>
    <xf numFmtId="49" fontId="17" fillId="0" borderId="13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Border="1" applyAlignment="1" applyProtection="1">
      <alignment horizontal="left" vertical="center"/>
    </xf>
    <xf numFmtId="4" fontId="17" fillId="0" borderId="13" xfId="32" applyNumberFormat="1" applyFont="1" applyBorder="1" applyAlignment="1" applyProtection="1">
      <alignment horizontal="right" vertical="center"/>
    </xf>
    <xf numFmtId="0" fontId="17" fillId="0" borderId="14" xfId="32" applyNumberFormat="1" applyFont="1" applyBorder="1" applyAlignment="1" applyProtection="1">
      <alignment horizontal="center" vertical="center"/>
    </xf>
    <xf numFmtId="0" fontId="21" fillId="16" borderId="14" xfId="37" applyNumberFormat="1" applyFont="1" applyFill="1" applyBorder="1" applyAlignment="1" applyProtection="1">
      <alignment horizontal="center" vertical="center"/>
    </xf>
    <xf numFmtId="49" fontId="21" fillId="16" borderId="14" xfId="37" applyNumberFormat="1" applyFont="1" applyFill="1" applyBorder="1" applyAlignment="1" applyProtection="1">
      <alignment horizontal="center" vertical="center"/>
    </xf>
    <xf numFmtId="4" fontId="21" fillId="16" borderId="14" xfId="37" applyNumberFormat="1" applyFont="1" applyFill="1" applyBorder="1" applyAlignment="1" applyProtection="1">
      <alignment horizontal="center" vertical="center"/>
    </xf>
    <xf numFmtId="0" fontId="2" fillId="0" borderId="0" xfId="32" applyNumberFormat="1" applyBorder="1" applyAlignment="1" applyProtection="1">
      <alignment horizontal="center" vertical="center"/>
    </xf>
    <xf numFmtId="0" fontId="21" fillId="0" borderId="0" xfId="32" applyNumberFormat="1" applyFont="1" applyBorder="1" applyAlignment="1" applyProtection="1">
      <alignment horizontal="center" vertical="center"/>
    </xf>
    <xf numFmtId="49" fontId="21" fillId="0" borderId="0" xfId="32" applyNumberFormat="1" applyFont="1" applyBorder="1" applyAlignment="1" applyProtection="1">
      <alignment horizontal="center" vertical="center"/>
    </xf>
    <xf numFmtId="49" fontId="21" fillId="0" borderId="0" xfId="32" applyNumberFormat="1" applyFont="1" applyBorder="1" applyAlignment="1" applyProtection="1">
      <alignment horizontal="left" vertical="center"/>
    </xf>
    <xf numFmtId="0" fontId="21" fillId="0" borderId="0" xfId="32" applyNumberFormat="1" applyFont="1" applyBorder="1" applyAlignment="1" applyProtection="1">
      <alignment horizontal="left" vertical="center"/>
    </xf>
    <xf numFmtId="4" fontId="21" fillId="0" borderId="0" xfId="32" applyNumberFormat="1" applyFont="1" applyBorder="1" applyAlignment="1" applyProtection="1">
      <alignment horizontal="right" vertical="center"/>
    </xf>
    <xf numFmtId="0" fontId="21" fillId="0" borderId="0" xfId="37" applyNumberFormat="1" applyFont="1" applyFill="1" applyBorder="1" applyAlignment="1" applyProtection="1">
      <alignment horizontal="center" vertical="center" wrapText="1"/>
    </xf>
    <xf numFmtId="49" fontId="21" fillId="0" borderId="0" xfId="37" applyNumberFormat="1" applyFont="1" applyFill="1" applyBorder="1" applyAlignment="1" applyProtection="1">
      <alignment horizontal="center" vertical="center" wrapText="1"/>
    </xf>
    <xf numFmtId="3" fontId="21" fillId="0" borderId="0" xfId="32" applyNumberFormat="1" applyFont="1" applyBorder="1" applyAlignment="1" applyProtection="1">
      <alignment horizontal="center" vertical="center"/>
    </xf>
    <xf numFmtId="4" fontId="21" fillId="0" borderId="19" xfId="32" applyNumberFormat="1" applyFont="1" applyBorder="1" applyAlignment="1" applyProtection="1">
      <alignment horizontal="right" vertical="center"/>
    </xf>
    <xf numFmtId="3" fontId="2" fillId="0" borderId="0" xfId="32" applyNumberFormat="1" applyBorder="1" applyAlignment="1" applyProtection="1">
      <alignment horizontal="center" vertical="center"/>
    </xf>
    <xf numFmtId="4" fontId="2" fillId="0" borderId="0" xfId="32" applyNumberFormat="1" applyBorder="1" applyAlignment="1" applyProtection="1">
      <alignment horizontal="center" vertical="center"/>
    </xf>
    <xf numFmtId="49" fontId="2" fillId="0" borderId="0" xfId="32" applyNumberFormat="1" applyBorder="1" applyAlignment="1" applyProtection="1">
      <alignment horizontal="center" vertical="center"/>
    </xf>
    <xf numFmtId="0" fontId="2" fillId="0" borderId="0" xfId="32" applyNumberFormat="1" applyBorder="1" applyAlignment="1" applyProtection="1">
      <alignment horizontal="left" vertical="center"/>
    </xf>
    <xf numFmtId="4" fontId="2" fillId="0" borderId="0" xfId="32" applyNumberFormat="1" applyBorder="1" applyAlignment="1" applyProtection="1">
      <alignment horizontal="right" vertical="center"/>
    </xf>
    <xf numFmtId="4" fontId="0" fillId="0" borderId="0" xfId="0" applyNumberFormat="1" applyFill="1" applyAlignment="1">
      <alignment horizontal="right"/>
    </xf>
    <xf numFmtId="4" fontId="29" fillId="22" borderId="10" xfId="32" applyNumberFormat="1" applyFont="1" applyFill="1" applyBorder="1" applyAlignment="1" applyProtection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Fill="1" applyAlignment="1">
      <alignment horizontal="center"/>
    </xf>
    <xf numFmtId="3" fontId="29" fillId="22" borderId="10" xfId="32" applyNumberFormat="1" applyFont="1" applyFill="1" applyBorder="1" applyAlignment="1" applyProtection="1">
      <alignment horizontal="center" vertical="center" wrapText="1" shrinkToFit="1"/>
    </xf>
    <xf numFmtId="49" fontId="21" fillId="22" borderId="15" xfId="32" applyNumberFormat="1" applyFont="1" applyFill="1" applyBorder="1" applyAlignment="1" applyProtection="1">
      <alignment horizontal="center" vertical="center" wrapText="1"/>
    </xf>
    <xf numFmtId="49" fontId="21" fillId="22" borderId="12" xfId="32" applyNumberFormat="1" applyFont="1" applyFill="1" applyBorder="1" applyAlignment="1" applyProtection="1">
      <alignment horizontal="center" vertical="center" wrapText="1"/>
    </xf>
    <xf numFmtId="3" fontId="21" fillId="22" borderId="15" xfId="32" applyNumberFormat="1" applyFont="1" applyFill="1" applyBorder="1" applyAlignment="1" applyProtection="1">
      <alignment horizontal="center" vertical="center" wrapText="1"/>
    </xf>
    <xf numFmtId="4" fontId="17" fillId="0" borderId="0" xfId="32" applyNumberFormat="1" applyFont="1" applyFill="1" applyBorder="1" applyAlignment="1" applyProtection="1">
      <alignment horizontal="right" vertical="center"/>
    </xf>
    <xf numFmtId="4" fontId="21" fillId="6" borderId="15" xfId="32" applyNumberFormat="1" applyFont="1" applyFill="1" applyBorder="1" applyAlignment="1" applyProtection="1">
      <alignment horizontal="center" vertical="center" wrapText="1"/>
    </xf>
    <xf numFmtId="4" fontId="29" fillId="6" borderId="10" xfId="32" applyNumberFormat="1" applyFont="1" applyFill="1" applyBorder="1" applyAlignment="1">
      <alignment horizontal="center" vertical="center" wrapText="1" shrinkToFit="1"/>
    </xf>
    <xf numFmtId="4" fontId="28" fillId="0" borderId="0" xfId="0" applyNumberFormat="1" applyFont="1" applyAlignment="1"/>
    <xf numFmtId="4" fontId="0" fillId="0" borderId="0" xfId="0" applyNumberFormat="1" applyAlignment="1">
      <alignment horizontal="center"/>
    </xf>
    <xf numFmtId="4" fontId="0" fillId="0" borderId="0" xfId="0" applyNumberFormat="1" applyAlignment="1"/>
    <xf numFmtId="0" fontId="0" fillId="0" borderId="20" xfId="0" applyBorder="1" applyAlignment="1"/>
    <xf numFmtId="0" fontId="0" fillId="0" borderId="21" xfId="0" applyBorder="1" applyAlignment="1"/>
    <xf numFmtId="4" fontId="20" fillId="0" borderId="0" xfId="32" applyNumberFormat="1" applyFont="1" applyFill="1" applyBorder="1" applyAlignment="1" applyProtection="1">
      <alignment horizontal="center" vertical="center"/>
    </xf>
    <xf numFmtId="4" fontId="17" fillId="0" borderId="13" xfId="32" applyNumberFormat="1" applyFont="1" applyBorder="1" applyAlignment="1" applyProtection="1">
      <alignment horizontal="center" vertical="center"/>
    </xf>
    <xf numFmtId="4" fontId="21" fillId="16" borderId="14" xfId="37" applyNumberFormat="1" applyFont="1" applyFill="1" applyBorder="1" applyAlignment="1" applyProtection="1">
      <alignment horizontal="center" vertical="center" wrapText="1"/>
    </xf>
    <xf numFmtId="4" fontId="26" fillId="16" borderId="14" xfId="37" applyNumberFormat="1" applyFont="1" applyFill="1" applyBorder="1" applyAlignment="1" applyProtection="1">
      <alignment horizontal="center" vertical="center" wrapText="1"/>
    </xf>
    <xf numFmtId="49" fontId="21" fillId="25" borderId="15" xfId="37" applyNumberFormat="1" applyFont="1" applyFill="1" applyBorder="1" applyAlignment="1" applyProtection="1">
      <alignment horizontal="center" vertical="center"/>
    </xf>
    <xf numFmtId="49" fontId="21" fillId="25" borderId="15" xfId="32" applyNumberFormat="1" applyFont="1" applyFill="1" applyBorder="1" applyAlignment="1" applyProtection="1">
      <alignment horizontal="center" vertical="center" wrapText="1"/>
    </xf>
    <xf numFmtId="14" fontId="2" fillId="0" borderId="21" xfId="32" applyNumberFormat="1" applyFont="1" applyBorder="1" applyAlignment="1" applyProtection="1">
      <alignment horizontal="center" vertical="center"/>
    </xf>
    <xf numFmtId="0" fontId="0" fillId="0" borderId="13" xfId="0" applyBorder="1" applyAlignment="1"/>
    <xf numFmtId="0" fontId="17" fillId="0" borderId="22" xfId="32" applyNumberFormat="1" applyFont="1" applyBorder="1" applyAlignment="1" applyProtection="1">
      <alignment horizontal="center" vertical="center"/>
    </xf>
    <xf numFmtId="0" fontId="30" fillId="0" borderId="0" xfId="32" applyNumberFormat="1" applyFont="1" applyBorder="1" applyAlignment="1" applyProtection="1">
      <alignment horizontal="left" vertical="center"/>
    </xf>
    <xf numFmtId="0" fontId="31" fillId="0" borderId="0" xfId="32" applyNumberFormat="1" applyFont="1" applyBorder="1" applyAlignment="1" applyProtection="1">
      <alignment horizontal="left" vertical="center"/>
    </xf>
    <xf numFmtId="49" fontId="31" fillId="0" borderId="0" xfId="32" applyNumberFormat="1" applyFont="1" applyBorder="1" applyAlignment="1" applyProtection="1">
      <alignment horizontal="left" vertical="center"/>
    </xf>
    <xf numFmtId="4" fontId="31" fillId="0" borderId="0" xfId="32" applyNumberFormat="1" applyFont="1" applyBorder="1" applyAlignment="1" applyProtection="1">
      <alignment horizontal="left" vertical="center"/>
    </xf>
    <xf numFmtId="0" fontId="31" fillId="0" borderId="0" xfId="32" applyNumberFormat="1" applyFont="1" applyBorder="1" applyAlignment="1" applyProtection="1">
      <alignment horizontal="left" vertical="center" indent="1"/>
    </xf>
    <xf numFmtId="0" fontId="31" fillId="0" borderId="0" xfId="32" quotePrefix="1" applyNumberFormat="1" applyFont="1" applyBorder="1" applyAlignment="1" applyProtection="1">
      <alignment horizontal="left" vertical="center"/>
    </xf>
    <xf numFmtId="0" fontId="17" fillId="0" borderId="23" xfId="32" applyNumberFormat="1" applyFont="1" applyBorder="1" applyAlignment="1" applyProtection="1">
      <alignment horizontal="center" vertical="center"/>
    </xf>
    <xf numFmtId="0" fontId="0" fillId="0" borderId="24" xfId="0" applyBorder="1" applyAlignment="1" applyProtection="1"/>
    <xf numFmtId="0" fontId="0" fillId="0" borderId="14" xfId="0" applyBorder="1" applyAlignment="1" applyProtection="1">
      <alignment horizontal="center" vertical="center"/>
    </xf>
    <xf numFmtId="0" fontId="0" fillId="0" borderId="0" xfId="0" applyBorder="1" applyAlignment="1" applyProtection="1"/>
    <xf numFmtId="4" fontId="1" fillId="0" borderId="14" xfId="0" applyNumberFormat="1" applyFont="1" applyFill="1" applyBorder="1" applyAlignment="1" applyProtection="1">
      <alignment horizontal="right" vertical="center"/>
    </xf>
    <xf numFmtId="4" fontId="1" fillId="22" borderId="14" xfId="0" applyNumberFormat="1" applyFont="1" applyFill="1" applyBorder="1" applyAlignment="1" applyProtection="1">
      <alignment horizontal="right" vertical="center"/>
      <protection locked="0"/>
    </xf>
    <xf numFmtId="0" fontId="17" fillId="0" borderId="24" xfId="32" applyNumberFormat="1" applyFont="1" applyBorder="1" applyAlignment="1" applyProtection="1">
      <alignment horizontal="center" vertical="center"/>
    </xf>
    <xf numFmtId="49" fontId="17" fillId="0" borderId="0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Fill="1" applyBorder="1" applyAlignment="1" applyProtection="1">
      <alignment horizontal="center" vertical="center"/>
    </xf>
    <xf numFmtId="4" fontId="17" fillId="0" borderId="13" xfId="32" applyNumberFormat="1" applyFont="1" applyFill="1" applyBorder="1" applyAlignment="1" applyProtection="1">
      <alignment horizontal="right" vertical="center"/>
    </xf>
    <xf numFmtId="4" fontId="17" fillId="0" borderId="13" xfId="32" applyNumberFormat="1" applyFont="1" applyFill="1" applyBorder="1" applyAlignment="1" applyProtection="1">
      <alignment horizontal="center" vertical="center"/>
    </xf>
    <xf numFmtId="0" fontId="17" fillId="0" borderId="13" xfId="32" applyNumberFormat="1" applyFont="1" applyFill="1" applyBorder="1" applyAlignment="1" applyProtection="1">
      <alignment horizontal="left" vertical="center"/>
    </xf>
    <xf numFmtId="0" fontId="17" fillId="0" borderId="12" xfId="32" applyNumberFormat="1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/>
    <xf numFmtId="0" fontId="0" fillId="0" borderId="0" xfId="0" applyFill="1" applyBorder="1" applyAlignment="1" applyProtection="1">
      <alignment horizontal="center" vertical="center"/>
    </xf>
    <xf numFmtId="4" fontId="0" fillId="0" borderId="14" xfId="0" applyNumberFormat="1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/>
    <xf numFmtId="0" fontId="0" fillId="0" borderId="13" xfId="0" applyFont="1" applyFill="1" applyBorder="1" applyAlignment="1" applyProtection="1"/>
    <xf numFmtId="0" fontId="0" fillId="0" borderId="20" xfId="0" applyFont="1" applyFill="1" applyBorder="1" applyAlignment="1" applyProtection="1"/>
    <xf numFmtId="4" fontId="0" fillId="0" borderId="21" xfId="0" applyNumberFormat="1" applyFont="1" applyFill="1" applyBorder="1" applyAlignment="1" applyProtection="1">
      <alignment horizontal="right" vertical="center"/>
    </xf>
    <xf numFmtId="0" fontId="17" fillId="0" borderId="0" xfId="32" applyNumberFormat="1" applyFont="1" applyBorder="1" applyAlignment="1" applyProtection="1">
      <alignment horizontal="left" vertical="center"/>
    </xf>
    <xf numFmtId="4" fontId="17" fillId="0" borderId="0" xfId="32" applyNumberFormat="1" applyFont="1" applyBorder="1" applyAlignment="1" applyProtection="1">
      <alignment horizontal="right" vertical="center"/>
    </xf>
    <xf numFmtId="0" fontId="0" fillId="0" borderId="24" xfId="0" applyFill="1" applyBorder="1" applyAlignment="1" applyProtection="1"/>
    <xf numFmtId="4" fontId="0" fillId="0" borderId="0" xfId="0" applyNumberFormat="1" applyFont="1" applyFill="1" applyBorder="1" applyAlignment="1" applyProtection="1">
      <alignment vertical="center"/>
    </xf>
    <xf numFmtId="0" fontId="26" fillId="0" borderId="0" xfId="32" applyNumberFormat="1" applyFont="1" applyFill="1" applyBorder="1" applyAlignment="1" applyProtection="1">
      <alignment horizontal="left" vertical="center" wrapText="1"/>
    </xf>
    <xf numFmtId="4" fontId="17" fillId="0" borderId="0" xfId="32" applyNumberFormat="1" applyFont="1" applyBorder="1" applyAlignment="1" applyProtection="1">
      <alignment horizontal="center" vertical="center"/>
    </xf>
    <xf numFmtId="4" fontId="33" fillId="26" borderId="14" xfId="0" applyNumberFormat="1" applyFont="1" applyFill="1" applyBorder="1" applyAlignment="1" applyProtection="1">
      <alignment horizontal="center" vertical="center"/>
    </xf>
    <xf numFmtId="0" fontId="17" fillId="0" borderId="24" xfId="32" applyNumberFormat="1" applyFont="1" applyBorder="1" applyAlignment="1" applyProtection="1">
      <alignment vertical="center"/>
    </xf>
    <xf numFmtId="0" fontId="17" fillId="27" borderId="14" xfId="32" applyNumberFormat="1" applyFont="1" applyFill="1" applyBorder="1" applyAlignment="1" applyProtection="1">
      <alignment horizontal="center" vertical="center"/>
    </xf>
    <xf numFmtId="0" fontId="20" fillId="0" borderId="24" xfId="32" applyNumberFormat="1" applyFont="1" applyFill="1" applyBorder="1" applyAlignment="1" applyProtection="1">
      <alignment horizontal="center" vertical="center"/>
    </xf>
    <xf numFmtId="0" fontId="2" fillId="0" borderId="0" xfId="32" quotePrefix="1" applyNumberFormat="1" applyBorder="1" applyAlignment="1" applyProtection="1">
      <alignment horizontal="center" vertical="center"/>
    </xf>
    <xf numFmtId="0" fontId="21" fillId="16" borderId="14" xfId="37" applyNumberFormat="1" applyFont="1" applyFill="1" applyBorder="1" applyAlignment="1" applyProtection="1">
      <alignment horizontal="center" vertical="center" wrapText="1"/>
    </xf>
    <xf numFmtId="49" fontId="21" fillId="16" borderId="14" xfId="37" applyNumberFormat="1" applyFont="1" applyFill="1" applyBorder="1" applyAlignment="1" applyProtection="1">
      <alignment horizontal="center" vertical="center" wrapText="1"/>
    </xf>
    <xf numFmtId="4" fontId="1" fillId="0" borderId="13" xfId="0" applyNumberFormat="1" applyFont="1" applyFill="1" applyBorder="1" applyAlignment="1">
      <alignment horizontal="right" vertical="center"/>
    </xf>
    <xf numFmtId="4" fontId="0" fillId="0" borderId="13" xfId="0" applyNumberFormat="1" applyFont="1" applyFill="1" applyBorder="1" applyAlignment="1">
      <alignment horizontal="right" vertical="center"/>
    </xf>
    <xf numFmtId="0" fontId="0" fillId="0" borderId="13" xfId="0" applyFont="1" applyFill="1" applyBorder="1" applyAlignment="1"/>
    <xf numFmtId="0" fontId="2" fillId="0" borderId="13" xfId="32" applyNumberFormat="1" applyFont="1" applyFill="1" applyBorder="1" applyAlignment="1" applyProtection="1">
      <alignment horizontal="left" vertical="center"/>
    </xf>
    <xf numFmtId="0" fontId="17" fillId="0" borderId="15" xfId="32" applyNumberFormat="1" applyFont="1" applyBorder="1" applyAlignment="1" applyProtection="1">
      <alignment horizontal="center" vertical="center"/>
    </xf>
    <xf numFmtId="4" fontId="1" fillId="22" borderId="22" xfId="0" applyNumberFormat="1" applyFont="1" applyFill="1" applyBorder="1" applyAlignment="1">
      <alignment horizontal="right" vertical="center"/>
    </xf>
    <xf numFmtId="4" fontId="0" fillId="28" borderId="22" xfId="0" applyNumberFormat="1" applyFont="1" applyFill="1" applyBorder="1" applyAlignment="1">
      <alignment horizontal="right" vertical="center"/>
    </xf>
    <xf numFmtId="0" fontId="0" fillId="28" borderId="20" xfId="0" applyFont="1" applyFill="1" applyBorder="1" applyAlignment="1"/>
    <xf numFmtId="0" fontId="17" fillId="0" borderId="25" xfId="32" applyNumberFormat="1" applyFont="1" applyBorder="1" applyAlignment="1" applyProtection="1">
      <alignment horizontal="center" vertical="center"/>
    </xf>
    <xf numFmtId="4" fontId="1" fillId="28" borderId="22" xfId="0" applyNumberFormat="1" applyFont="1" applyFill="1" applyBorder="1" applyAlignment="1">
      <alignment horizontal="right" vertical="center"/>
    </xf>
    <xf numFmtId="0" fontId="17" fillId="0" borderId="26" xfId="32" applyNumberFormat="1" applyFont="1" applyBorder="1" applyAlignment="1" applyProtection="1">
      <alignment horizontal="center" vertical="center"/>
    </xf>
    <xf numFmtId="4" fontId="1" fillId="28" borderId="12" xfId="0" applyNumberFormat="1" applyFont="1" applyFill="1" applyBorder="1" applyAlignment="1">
      <alignment horizontal="right" vertical="center"/>
    </xf>
    <xf numFmtId="3" fontId="21" fillId="22" borderId="14" xfId="32" applyNumberFormat="1" applyFont="1" applyFill="1" applyBorder="1" applyAlignment="1" applyProtection="1">
      <alignment horizontal="center" vertical="center" wrapText="1"/>
    </xf>
    <xf numFmtId="0" fontId="32" fillId="0" borderId="0" xfId="32" applyNumberFormat="1" applyFont="1" applyBorder="1" applyAlignment="1" applyProtection="1">
      <alignment horizontal="left" vertical="center"/>
    </xf>
    <xf numFmtId="0" fontId="32" fillId="0" borderId="0" xfId="32" applyNumberFormat="1" applyFont="1" applyFill="1" applyBorder="1" applyAlignment="1" applyProtection="1">
      <alignment horizontal="left" vertical="center"/>
    </xf>
    <xf numFmtId="4" fontId="21" fillId="6" borderId="15" xfId="32" applyNumberFormat="1" applyFont="1" applyFill="1" applyBorder="1" applyAlignment="1" applyProtection="1">
      <alignment horizontal="center" vertical="center" wrapText="1"/>
    </xf>
    <xf numFmtId="3" fontId="21" fillId="6" borderId="15" xfId="32" applyNumberFormat="1" applyFont="1" applyFill="1" applyBorder="1" applyAlignment="1" applyProtection="1">
      <alignment horizontal="center" vertical="center" wrapText="1"/>
    </xf>
    <xf numFmtId="4" fontId="38" fillId="0" borderId="17" xfId="0" applyNumberFormat="1" applyFont="1" applyFill="1" applyBorder="1" applyAlignment="1">
      <alignment horizontal="right"/>
    </xf>
    <xf numFmtId="3" fontId="30" fillId="0" borderId="0" xfId="32" applyNumberFormat="1" applyFont="1" applyFill="1" applyBorder="1" applyAlignment="1">
      <alignment horizontal="right" vertical="center"/>
    </xf>
    <xf numFmtId="0" fontId="30" fillId="0" borderId="0" xfId="32" applyNumberFormat="1" applyFont="1" applyFill="1" applyBorder="1" applyAlignment="1" applyProtection="1">
      <alignment horizontal="right" vertical="center"/>
    </xf>
    <xf numFmtId="49" fontId="30" fillId="0" borderId="0" xfId="32" applyNumberFormat="1" applyFont="1" applyFill="1" applyBorder="1" applyAlignment="1" applyProtection="1">
      <alignment horizontal="right" vertical="center"/>
    </xf>
    <xf numFmtId="4" fontId="1" fillId="30" borderId="21" xfId="0" applyNumberFormat="1" applyFont="1" applyFill="1" applyBorder="1" applyAlignment="1"/>
    <xf numFmtId="1" fontId="1" fillId="30" borderId="21" xfId="0" applyNumberFormat="1" applyFont="1" applyFill="1" applyBorder="1" applyAlignment="1"/>
    <xf numFmtId="1" fontId="1" fillId="30" borderId="14" xfId="0" applyNumberFormat="1" applyFont="1" applyFill="1" applyBorder="1" applyAlignment="1"/>
    <xf numFmtId="0" fontId="28" fillId="0" borderId="14" xfId="0" applyNumberFormat="1" applyFont="1" applyFill="1" applyBorder="1" applyAlignment="1" applyProtection="1">
      <alignment horizontal="center" vertical="center"/>
    </xf>
    <xf numFmtId="0" fontId="28" fillId="0" borderId="14" xfId="0" applyNumberFormat="1" applyFont="1" applyFill="1" applyBorder="1" applyAlignment="1" applyProtection="1">
      <alignment horizontal="left" vertical="center"/>
    </xf>
    <xf numFmtId="4" fontId="28" fillId="0" borderId="14" xfId="0" applyNumberFormat="1" applyFont="1" applyFill="1" applyBorder="1" applyAlignment="1" applyProtection="1">
      <alignment horizontal="right" vertical="center"/>
    </xf>
    <xf numFmtId="0" fontId="2" fillId="0" borderId="14" xfId="32" applyNumberFormat="1" applyBorder="1" applyAlignment="1" applyProtection="1">
      <alignment horizontal="center" vertical="center"/>
    </xf>
    <xf numFmtId="0" fontId="40" fillId="0" borderId="14" xfId="32" applyNumberFormat="1" applyFont="1" applyBorder="1" applyAlignment="1" applyProtection="1">
      <alignment horizontal="right" vertical="center"/>
    </xf>
    <xf numFmtId="4" fontId="41" fillId="0" borderId="14" xfId="0" applyNumberFormat="1" applyFont="1" applyFill="1" applyBorder="1" applyAlignment="1" applyProtection="1">
      <alignment horizontal="right" vertical="center"/>
    </xf>
    <xf numFmtId="49" fontId="22" fillId="17" borderId="27" xfId="0" applyNumberFormat="1" applyFont="1" applyFill="1" applyBorder="1" applyAlignment="1">
      <alignment horizontal="center"/>
    </xf>
    <xf numFmtId="0" fontId="23" fillId="17" borderId="28" xfId="0" applyFont="1" applyFill="1" applyBorder="1" applyAlignment="1">
      <alignment horizontal="center"/>
    </xf>
    <xf numFmtId="0" fontId="23" fillId="17" borderId="29" xfId="0" applyFont="1" applyFill="1" applyBorder="1" applyAlignment="1">
      <alignment horizontal="center"/>
    </xf>
    <xf numFmtId="49" fontId="24" fillId="0" borderId="27" xfId="0" applyNumberFormat="1" applyFont="1" applyFill="1" applyBorder="1" applyAlignment="1">
      <alignment horizontal="center" vertical="center"/>
    </xf>
    <xf numFmtId="0" fontId="25" fillId="0" borderId="28" xfId="0" applyFont="1" applyFill="1" applyBorder="1" applyAlignment="1">
      <alignment horizontal="center" vertical="center"/>
    </xf>
    <xf numFmtId="0" fontId="25" fillId="0" borderId="29" xfId="0" applyFont="1" applyFill="1" applyBorder="1" applyAlignment="1">
      <alignment horizontal="center" vertical="center"/>
    </xf>
    <xf numFmtId="0" fontId="20" fillId="17" borderId="22" xfId="32" applyNumberFormat="1" applyFont="1" applyFill="1" applyBorder="1" applyAlignment="1">
      <alignment horizontal="center" vertical="center"/>
    </xf>
    <xf numFmtId="0" fontId="2" fillId="0" borderId="20" xfId="32" applyBorder="1" applyAlignment="1">
      <alignment horizontal="center" vertical="center"/>
    </xf>
    <xf numFmtId="0" fontId="2" fillId="0" borderId="21" xfId="32" applyBorder="1" applyAlignment="1">
      <alignment horizontal="center" vertical="center"/>
    </xf>
    <xf numFmtId="0" fontId="17" fillId="0" borderId="22" xfId="32" applyNumberFormat="1" applyFont="1" applyBorder="1" applyAlignment="1">
      <alignment horizontal="center" vertical="center"/>
    </xf>
    <xf numFmtId="0" fontId="17" fillId="0" borderId="20" xfId="32" applyNumberFormat="1" applyFont="1" applyBorder="1" applyAlignment="1">
      <alignment horizontal="center" vertical="center"/>
    </xf>
    <xf numFmtId="0" fontId="17" fillId="0" borderId="21" xfId="32" applyNumberFormat="1" applyFont="1" applyBorder="1" applyAlignment="1">
      <alignment horizontal="center" vertical="center"/>
    </xf>
    <xf numFmtId="14" fontId="2" fillId="0" borderId="22" xfId="32" applyNumberFormat="1" applyFont="1" applyBorder="1" applyAlignment="1" applyProtection="1">
      <alignment horizontal="center" vertical="center"/>
    </xf>
    <xf numFmtId="0" fontId="0" fillId="0" borderId="21" xfId="0" applyBorder="1" applyAlignment="1">
      <alignment horizontal="center" vertical="center"/>
    </xf>
    <xf numFmtId="0" fontId="17" fillId="0" borderId="22" xfId="32" applyNumberFormat="1" applyFont="1" applyBorder="1" applyAlignment="1" applyProtection="1">
      <alignment horizontal="center" vertical="center"/>
    </xf>
    <xf numFmtId="0" fontId="2" fillId="0" borderId="20" xfId="32" applyBorder="1" applyAlignment="1">
      <alignment vertical="center"/>
    </xf>
    <xf numFmtId="0" fontId="2" fillId="0" borderId="21" xfId="32" applyBorder="1" applyAlignment="1">
      <alignment vertical="center"/>
    </xf>
    <xf numFmtId="49" fontId="24" fillId="0" borderId="16" xfId="0" applyNumberFormat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0" fillId="0" borderId="28" xfId="0" applyBorder="1" applyAlignment="1"/>
    <xf numFmtId="0" fontId="0" fillId="0" borderId="29" xfId="0" applyBorder="1" applyAlignment="1"/>
    <xf numFmtId="14" fontId="2" fillId="0" borderId="16" xfId="32" applyNumberFormat="1" applyFont="1" applyBorder="1" applyAlignment="1" applyProtection="1">
      <alignment horizontal="center" vertical="center"/>
    </xf>
    <xf numFmtId="0" fontId="2" fillId="0" borderId="0" xfId="32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7" fillId="0" borderId="20" xfId="32" applyNumberFormat="1" applyFont="1" applyBorder="1" applyAlignment="1" applyProtection="1">
      <alignment horizontal="center" vertical="center"/>
    </xf>
    <xf numFmtId="0" fontId="17" fillId="0" borderId="21" xfId="32" applyNumberFormat="1" applyFont="1" applyBorder="1" applyAlignment="1" applyProtection="1">
      <alignment horizontal="center" vertical="center"/>
    </xf>
    <xf numFmtId="0" fontId="26" fillId="0" borderId="11" xfId="32" applyNumberFormat="1" applyFont="1" applyBorder="1" applyAlignment="1" applyProtection="1">
      <alignment horizontal="center" vertical="center" wrapText="1" shrinkToFit="1"/>
    </xf>
    <xf numFmtId="0" fontId="36" fillId="0" borderId="0" xfId="0" applyFont="1" applyAlignment="1">
      <alignment horizontal="center" vertical="center" wrapText="1" shrinkToFit="1"/>
    </xf>
    <xf numFmtId="0" fontId="2" fillId="0" borderId="20" xfId="32" applyBorder="1" applyAlignment="1" applyProtection="1">
      <alignment vertical="center"/>
    </xf>
    <xf numFmtId="0" fontId="0" fillId="0" borderId="21" xfId="0" applyBorder="1" applyAlignment="1">
      <alignment vertical="center"/>
    </xf>
    <xf numFmtId="0" fontId="20" fillId="17" borderId="11" xfId="32" applyNumberFormat="1" applyFont="1" applyFill="1" applyBorder="1" applyAlignment="1" applyProtection="1">
      <alignment horizontal="center" vertical="center"/>
    </xf>
    <xf numFmtId="0" fontId="0" fillId="0" borderId="0" xfId="0" applyBorder="1" applyAlignment="1"/>
    <xf numFmtId="0" fontId="0" fillId="0" borderId="0" xfId="0" applyAlignment="1"/>
    <xf numFmtId="0" fontId="0" fillId="0" borderId="20" xfId="0" applyBorder="1" applyAlignment="1"/>
    <xf numFmtId="0" fontId="0" fillId="0" borderId="21" xfId="0" applyBorder="1" applyAlignment="1"/>
    <xf numFmtId="0" fontId="2" fillId="0" borderId="20" xfId="32" applyBorder="1" applyAlignment="1" applyProtection="1">
      <alignment horizontal="center" vertical="center"/>
    </xf>
    <xf numFmtId="0" fontId="0" fillId="0" borderId="20" xfId="0" applyBorder="1" applyAlignment="1">
      <alignment vertical="center"/>
    </xf>
    <xf numFmtId="14" fontId="17" fillId="0" borderId="27" xfId="32" applyNumberFormat="1" applyFont="1" applyBorder="1" applyAlignment="1" applyProtection="1">
      <alignment horizontal="center" vertical="center" wrapText="1"/>
    </xf>
    <xf numFmtId="0" fontId="17" fillId="0" borderId="28" xfId="32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1" fillId="0" borderId="11" xfId="32" applyNumberFormat="1" applyFont="1" applyBorder="1" applyAlignment="1" applyProtection="1">
      <alignment horizontal="left" vertical="center" wrapText="1"/>
    </xf>
    <xf numFmtId="0" fontId="31" fillId="0" borderId="0" xfId="32" applyNumberFormat="1" applyFont="1" applyBorder="1" applyAlignment="1" applyProtection="1">
      <alignment horizontal="left" vertical="center" wrapText="1"/>
    </xf>
    <xf numFmtId="49" fontId="31" fillId="0" borderId="11" xfId="32" quotePrefix="1" applyNumberFormat="1" applyFont="1" applyBorder="1" applyAlignment="1" applyProtection="1">
      <alignment horizontal="left" vertical="center" wrapText="1"/>
    </xf>
    <xf numFmtId="49" fontId="31" fillId="0" borderId="0" xfId="32" applyNumberFormat="1" applyFont="1" applyBorder="1" applyAlignment="1" applyProtection="1">
      <alignment horizontal="left" vertical="center" wrapText="1"/>
    </xf>
    <xf numFmtId="0" fontId="17" fillId="29" borderId="22" xfId="32" applyNumberFormat="1" applyFont="1" applyFill="1" applyBorder="1" applyAlignment="1" applyProtection="1">
      <alignment horizontal="left" vertical="center"/>
    </xf>
    <xf numFmtId="0" fontId="0" fillId="29" borderId="20" xfId="0" applyFill="1" applyBorder="1" applyAlignment="1" applyProtection="1">
      <alignment horizontal="left"/>
    </xf>
    <xf numFmtId="0" fontId="2" fillId="27" borderId="22" xfId="32" applyNumberFormat="1" applyFont="1" applyFill="1" applyBorder="1" applyAlignment="1" applyProtection="1">
      <alignment horizontal="center" vertical="center"/>
    </xf>
    <xf numFmtId="0" fontId="2" fillId="27" borderId="21" xfId="32" applyNumberFormat="1" applyFont="1" applyFill="1" applyBorder="1" applyAlignment="1" applyProtection="1">
      <alignment horizontal="center" vertical="center"/>
    </xf>
    <xf numFmtId="0" fontId="2" fillId="0" borderId="0" xfId="32" applyNumberFormat="1" applyFont="1" applyFill="1" applyBorder="1" applyAlignment="1" applyProtection="1">
      <alignment horizontal="center" vertical="center"/>
    </xf>
    <xf numFmtId="0" fontId="30" fillId="0" borderId="0" xfId="32" applyNumberFormat="1" applyFont="1" applyFill="1" applyBorder="1" applyAlignment="1" applyProtection="1">
      <alignment vertical="center"/>
    </xf>
    <xf numFmtId="0" fontId="35" fillId="0" borderId="0" xfId="0" applyFont="1" applyAlignment="1"/>
    <xf numFmtId="0" fontId="20" fillId="17" borderId="31" xfId="32" applyNumberFormat="1" applyFont="1" applyFill="1" applyBorder="1" applyAlignment="1" applyProtection="1">
      <alignment horizontal="center" vertical="center"/>
    </xf>
    <xf numFmtId="0" fontId="0" fillId="0" borderId="19" xfId="0" applyBorder="1" applyAlignment="1" applyProtection="1"/>
    <xf numFmtId="0" fontId="0" fillId="0" borderId="32" xfId="0" applyBorder="1" applyAlignment="1" applyProtection="1"/>
    <xf numFmtId="0" fontId="17" fillId="27" borderId="22" xfId="32" applyNumberFormat="1" applyFont="1" applyFill="1" applyBorder="1" applyAlignment="1" applyProtection="1">
      <alignment horizontal="left" vertical="center"/>
    </xf>
    <xf numFmtId="0" fontId="0" fillId="27" borderId="21" xfId="0" applyFill="1" applyBorder="1" applyAlignment="1" applyProtection="1">
      <alignment horizontal="left"/>
    </xf>
    <xf numFmtId="0" fontId="2" fillId="0" borderId="22" xfId="32" applyNumberFormat="1" applyFont="1" applyFill="1" applyBorder="1" applyAlignment="1" applyProtection="1">
      <alignment horizontal="left" vertical="center"/>
    </xf>
    <xf numFmtId="0" fontId="0" fillId="0" borderId="21" xfId="0" applyFont="1" applyFill="1" applyBorder="1" applyAlignment="1" applyProtection="1">
      <alignment horizontal="left"/>
    </xf>
    <xf numFmtId="0" fontId="0" fillId="0" borderId="20" xfId="0" applyFont="1" applyFill="1" applyBorder="1" applyAlignment="1" applyProtection="1">
      <alignment horizontal="left"/>
    </xf>
    <xf numFmtId="0" fontId="17" fillId="24" borderId="22" xfId="32" applyNumberFormat="1" applyFont="1" applyFill="1" applyBorder="1" applyAlignment="1" applyProtection="1">
      <alignment horizontal="center" vertical="center"/>
    </xf>
    <xf numFmtId="0" fontId="0" fillId="24" borderId="20" xfId="0" applyFill="1" applyBorder="1" applyAlignment="1" applyProtection="1"/>
    <xf numFmtId="0" fontId="0" fillId="24" borderId="21" xfId="0" applyFill="1" applyBorder="1" applyAlignment="1" applyProtection="1"/>
    <xf numFmtId="0" fontId="2" fillId="0" borderId="21" xfId="32" applyNumberFormat="1" applyFont="1" applyFill="1" applyBorder="1" applyAlignment="1" applyProtection="1">
      <alignment horizontal="left" vertical="center"/>
    </xf>
    <xf numFmtId="0" fontId="0" fillId="29" borderId="21" xfId="0" applyFill="1" applyBorder="1" applyAlignment="1" applyProtection="1">
      <alignment horizontal="left"/>
    </xf>
    <xf numFmtId="0" fontId="31" fillId="0" borderId="0" xfId="32" quotePrefix="1" applyNumberFormat="1" applyFont="1" applyBorder="1" applyAlignment="1" applyProtection="1">
      <alignment horizontal="left" vertical="center"/>
    </xf>
    <xf numFmtId="0" fontId="31" fillId="0" borderId="0" xfId="32" applyNumberFormat="1" applyFont="1" applyBorder="1" applyAlignment="1" applyProtection="1">
      <alignment horizontal="left" vertical="top" wrapText="1"/>
    </xf>
    <xf numFmtId="0" fontId="31" fillId="0" borderId="0" xfId="32" quotePrefix="1" applyNumberFormat="1" applyFont="1" applyBorder="1" applyAlignment="1" applyProtection="1">
      <alignment horizontal="left" vertical="top" wrapText="1"/>
    </xf>
    <xf numFmtId="0" fontId="0" fillId="27" borderId="20" xfId="0" applyFill="1" applyBorder="1" applyAlignment="1">
      <alignment horizontal="left"/>
    </xf>
    <xf numFmtId="0" fontId="0" fillId="24" borderId="20" xfId="0" applyFill="1" applyBorder="1" applyAlignment="1"/>
    <xf numFmtId="0" fontId="0" fillId="24" borderId="21" xfId="0" applyFill="1" applyBorder="1" applyAlignment="1"/>
    <xf numFmtId="0" fontId="0" fillId="27" borderId="21" xfId="0" applyFill="1" applyBorder="1" applyAlignment="1">
      <alignment horizontal="left"/>
    </xf>
    <xf numFmtId="0" fontId="17" fillId="0" borderId="19" xfId="32" applyNumberFormat="1" applyFont="1" applyBorder="1" applyAlignment="1" applyProtection="1">
      <alignment horizontal="center" vertical="center"/>
    </xf>
    <xf numFmtId="0" fontId="17" fillId="0" borderId="32" xfId="32" applyNumberFormat="1" applyFont="1" applyBorder="1" applyAlignment="1" applyProtection="1">
      <alignment horizontal="center" vertical="center"/>
    </xf>
    <xf numFmtId="0" fontId="17" fillId="22" borderId="20" xfId="32" applyNumberFormat="1" applyFont="1" applyFill="1" applyBorder="1" applyAlignment="1" applyProtection="1">
      <alignment horizontal="left" vertical="center"/>
    </xf>
    <xf numFmtId="0" fontId="17" fillId="22" borderId="21" xfId="32" applyNumberFormat="1" applyFont="1" applyFill="1" applyBorder="1" applyAlignment="1" applyProtection="1">
      <alignment horizontal="left" vertical="center"/>
    </xf>
    <xf numFmtId="0" fontId="20" fillId="17" borderId="22" xfId="32" applyNumberFormat="1" applyFont="1" applyFill="1" applyBorder="1" applyAlignment="1" applyProtection="1">
      <alignment horizontal="center" vertical="center"/>
    </xf>
    <xf numFmtId="0" fontId="17" fillId="28" borderId="20" xfId="32" applyNumberFormat="1" applyFont="1" applyFill="1" applyBorder="1" applyAlignment="1" applyProtection="1">
      <alignment horizontal="left" vertical="center"/>
    </xf>
    <xf numFmtId="0" fontId="17" fillId="28" borderId="21" xfId="32" applyNumberFormat="1" applyFont="1" applyFill="1" applyBorder="1" applyAlignment="1" applyProtection="1">
      <alignment horizontal="left" vertical="center"/>
    </xf>
    <xf numFmtId="0" fontId="17" fillId="28" borderId="13" xfId="32" applyNumberFormat="1" applyFont="1" applyFill="1" applyBorder="1" applyAlignment="1" applyProtection="1">
      <alignment horizontal="left" vertical="center"/>
    </xf>
    <xf numFmtId="0" fontId="17" fillId="28" borderId="23" xfId="32" applyNumberFormat="1" applyFont="1" applyFill="1" applyBorder="1" applyAlignment="1" applyProtection="1">
      <alignment horizontal="left" vertical="center"/>
    </xf>
    <xf numFmtId="0" fontId="2" fillId="28" borderId="22" xfId="32" applyNumberFormat="1" applyFont="1" applyFill="1" applyBorder="1" applyAlignment="1" applyProtection="1">
      <alignment horizontal="left" vertical="center"/>
    </xf>
    <xf numFmtId="0" fontId="2" fillId="28" borderId="20" xfId="32" applyNumberFormat="1" applyFont="1" applyFill="1" applyBorder="1" applyAlignment="1" applyProtection="1">
      <alignment horizontal="left" vertical="center"/>
    </xf>
    <xf numFmtId="0" fontId="2" fillId="28" borderId="21" xfId="32" applyNumberFormat="1" applyFont="1" applyFill="1" applyBorder="1" applyAlignment="1" applyProtection="1">
      <alignment horizontal="left" vertical="center"/>
    </xf>
    <xf numFmtId="0" fontId="17" fillId="0" borderId="20" xfId="32" applyNumberFormat="1" applyFont="1" applyFill="1" applyBorder="1" applyAlignment="1" applyProtection="1">
      <alignment horizontal="center" vertical="center"/>
    </xf>
    <xf numFmtId="4" fontId="17" fillId="6" borderId="22" xfId="32" applyNumberFormat="1" applyFont="1" applyFill="1" applyBorder="1" applyAlignment="1" applyProtection="1">
      <alignment horizontal="center" vertical="center" wrapText="1"/>
    </xf>
    <xf numFmtId="4" fontId="17" fillId="6" borderId="20" xfId="32" applyNumberFormat="1" applyFont="1" applyFill="1" applyBorder="1" applyAlignment="1" applyProtection="1">
      <alignment horizontal="center" vertical="center" wrapText="1"/>
    </xf>
    <xf numFmtId="0" fontId="0" fillId="6" borderId="21" xfId="0" applyFill="1" applyBorder="1" applyAlignment="1">
      <alignment horizontal="center"/>
    </xf>
    <xf numFmtId="0" fontId="17" fillId="24" borderId="20" xfId="32" applyNumberFormat="1" applyFont="1" applyFill="1" applyBorder="1" applyAlignment="1" applyProtection="1">
      <alignment horizontal="center" vertical="center"/>
    </xf>
    <xf numFmtId="0" fontId="17" fillId="0" borderId="0" xfId="32" applyNumberFormat="1" applyFont="1" applyBorder="1" applyAlignment="1" applyProtection="1">
      <alignment horizontal="left" vertical="center"/>
    </xf>
    <xf numFmtId="0" fontId="17" fillId="0" borderId="31" xfId="32" applyNumberFormat="1" applyFont="1" applyBorder="1" applyAlignment="1" applyProtection="1">
      <alignment horizontal="center" vertical="center"/>
    </xf>
    <xf numFmtId="0" fontId="0" fillId="0" borderId="32" xfId="0" applyBorder="1" applyAlignment="1"/>
    <xf numFmtId="0" fontId="17" fillId="0" borderId="11" xfId="32" applyNumberFormat="1" applyFont="1" applyBorder="1" applyAlignment="1" applyProtection="1">
      <alignment horizontal="center" vertical="center"/>
    </xf>
    <xf numFmtId="0" fontId="0" fillId="0" borderId="24" xfId="0" applyBorder="1" applyAlignment="1"/>
    <xf numFmtId="0" fontId="17" fillId="0" borderId="12" xfId="32" applyNumberFormat="1" applyFont="1" applyBorder="1" applyAlignment="1" applyProtection="1">
      <alignment horizontal="center" vertical="center"/>
    </xf>
    <xf numFmtId="0" fontId="0" fillId="0" borderId="23" xfId="0" applyBorder="1" applyAlignment="1"/>
  </cellXfs>
  <cellStyles count="50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Euro" xfId="28" xr:uid="{00000000-0005-0000-0000-00001B000000}"/>
    <cellStyle name="Input" xfId="29" builtinId="20" customBuiltin="1"/>
    <cellStyle name="Migliaia [0] 2" xfId="30" xr:uid="{00000000-0005-0000-0000-00001D000000}"/>
    <cellStyle name="Neutrale" xfId="31" builtinId="28" customBuiltin="1"/>
    <cellStyle name="Normale" xfId="0" builtinId="0"/>
    <cellStyle name="Normale 2" xfId="32" xr:uid="{00000000-0005-0000-0000-000020000000}"/>
    <cellStyle name="Normale 2 2" xfId="33" xr:uid="{00000000-0005-0000-0000-000021000000}"/>
    <cellStyle name="Normale 3" xfId="34" xr:uid="{00000000-0005-0000-0000-000022000000}"/>
    <cellStyle name="Normale 4" xfId="35" xr:uid="{00000000-0005-0000-0000-000023000000}"/>
    <cellStyle name="Normale 5" xfId="36" xr:uid="{00000000-0005-0000-0000-000024000000}"/>
    <cellStyle name="Normale_Foglio1" xfId="37" xr:uid="{00000000-0005-0000-0000-000025000000}"/>
    <cellStyle name="Nota" xfId="38" builtinId="10" customBuiltin="1"/>
    <cellStyle name="Output" xfId="39" builtinId="21" customBuiltin="1"/>
    <cellStyle name="Testo avviso" xfId="40" builtinId="11" customBuiltin="1"/>
    <cellStyle name="Testo descrittivo" xfId="41" builtinId="53" customBuiltin="1"/>
    <cellStyle name="Titolo" xfId="42" builtinId="15" customBuiltin="1"/>
    <cellStyle name="Titolo 1" xfId="43" builtinId="16" customBuiltin="1"/>
    <cellStyle name="Titolo 2" xfId="44" builtinId="17" customBuiltin="1"/>
    <cellStyle name="Titolo 3" xfId="45" builtinId="18" customBuiltin="1"/>
    <cellStyle name="Titolo 4" xfId="46" builtinId="19" customBuiltin="1"/>
    <cellStyle name="Totale" xfId="47" builtinId="25" customBuiltin="1"/>
    <cellStyle name="Valore non valido" xfId="48" builtinId="27" customBuiltin="1"/>
    <cellStyle name="Valore valido" xfId="49" builtinId="26" customBuiltin="1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1"/>
  <dimension ref="A1:L6"/>
  <sheetViews>
    <sheetView showGridLines="0" zoomScaleNormal="100" workbookViewId="0">
      <selection sqref="A1:L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1" width="13.7109375" style="7" customWidth="1"/>
    <col min="12" max="12" width="15.7109375" style="1" customWidth="1"/>
  </cols>
  <sheetData>
    <row r="1" spans="1:12" ht="23.1" customHeight="1" x14ac:dyDescent="0.35">
      <c r="A1" s="215"/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7"/>
    </row>
    <row r="2" spans="1:12" s="61" customFormat="1" ht="23.1" customHeight="1" x14ac:dyDescent="0.2">
      <c r="A2" s="218" t="s">
        <v>0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20"/>
    </row>
    <row r="3" spans="1:12" ht="24.95" customHeight="1" x14ac:dyDescent="0.2">
      <c r="A3" s="8" t="s">
        <v>3</v>
      </c>
      <c r="B3" s="8" t="s">
        <v>4</v>
      </c>
      <c r="C3" s="9" t="s">
        <v>1</v>
      </c>
      <c r="D3" s="9" t="s">
        <v>5</v>
      </c>
      <c r="E3" s="60" t="s">
        <v>9</v>
      </c>
      <c r="F3" s="11" t="s">
        <v>17</v>
      </c>
      <c r="G3" s="9" t="s">
        <v>2</v>
      </c>
      <c r="H3" s="10" t="s">
        <v>6</v>
      </c>
      <c r="I3" s="9" t="s">
        <v>7</v>
      </c>
      <c r="J3" s="12" t="s">
        <v>8</v>
      </c>
      <c r="K3" s="13" t="s">
        <v>10</v>
      </c>
      <c r="L3" s="12" t="s">
        <v>11</v>
      </c>
    </row>
    <row r="4" spans="1:12" x14ac:dyDescent="0.2">
      <c r="F4" s="5"/>
      <c r="K4" s="14"/>
    </row>
    <row r="6" spans="1:12" x14ac:dyDescent="0.2">
      <c r="I6" s="6"/>
      <c r="J6" s="2"/>
      <c r="L6" s="2"/>
    </row>
  </sheetData>
  <mergeCells count="2">
    <mergeCell ref="A1:L1"/>
    <mergeCell ref="A2:L2"/>
  </mergeCells>
  <dataValidations count="1">
    <dataValidation type="list" allowBlank="1" showInputMessage="1" showErrorMessage="1" sqref="K4:K65536 K1:K2" xr:uid="{00000000-0002-0000-0000-000000000000}">
      <formula1>"Consip/Mepa,"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2"/>
  <dimension ref="A1:AH14"/>
  <sheetViews>
    <sheetView showGridLines="0" zoomScaleNormal="100" workbookViewId="0">
      <selection sqref="A1:AH1"/>
    </sheetView>
  </sheetViews>
  <sheetFormatPr defaultRowHeight="15" x14ac:dyDescent="0.2"/>
  <cols>
    <col min="1" max="1" width="5.7109375" style="32" bestFit="1" customWidth="1"/>
    <col min="2" max="2" width="6.28515625" style="32" bestFit="1" customWidth="1"/>
    <col min="3" max="3" width="10.7109375" style="33" bestFit="1" customWidth="1"/>
    <col min="4" max="4" width="18.140625" style="34" customWidth="1"/>
    <col min="5" max="5" width="10.7109375" style="33" bestFit="1" customWidth="1"/>
    <col min="6" max="6" width="15.7109375" style="34" customWidth="1"/>
    <col min="7" max="7" width="12.140625" style="35" customWidth="1"/>
    <col min="8" max="8" width="14.85546875" style="32" customWidth="1"/>
    <col min="9" max="9" width="5.7109375" style="32" bestFit="1" customWidth="1"/>
    <col min="10" max="10" width="8.28515625" style="32" bestFit="1" customWidth="1"/>
    <col min="11" max="11" width="10.7109375" style="33" bestFit="1" customWidth="1"/>
    <col min="12" max="12" width="25.5703125" style="34" customWidth="1"/>
    <col min="13" max="13" width="16.7109375" style="33" customWidth="1"/>
    <col min="14" max="14" width="19.28515625" style="33" customWidth="1"/>
    <col min="15" max="15" width="7" style="32" hidden="1" customWidth="1"/>
    <col min="16" max="16" width="22.28515625" style="34" hidden="1" customWidth="1"/>
    <col min="17" max="20" width="0" style="32" hidden="1" customWidth="1"/>
    <col min="21" max="21" width="5.7109375" style="32" hidden="1" customWidth="1"/>
    <col min="22" max="22" width="8.28515625" style="32" hidden="1" customWidth="1"/>
    <col min="23" max="23" width="3.28515625" style="32" hidden="1" customWidth="1"/>
    <col min="24" max="24" width="13.7109375" style="32" customWidth="1"/>
    <col min="25" max="25" width="8.28515625" style="32" bestFit="1" customWidth="1"/>
    <col min="26" max="26" width="12.85546875" style="33" customWidth="1"/>
    <col min="27" max="27" width="17.7109375" style="36" customWidth="1"/>
    <col min="28" max="28" width="14.140625" style="36" bestFit="1" customWidth="1"/>
    <col min="29" max="29" width="11.7109375" style="37" customWidth="1"/>
    <col min="30" max="30" width="3" style="39" bestFit="1" customWidth="1"/>
    <col min="31" max="31" width="11.7109375" style="38" customWidth="1"/>
    <col min="32" max="32" width="8.7109375" style="38" customWidth="1"/>
    <col min="33" max="33" width="11.7109375" style="38" customWidth="1"/>
    <col min="34" max="34" width="10.28515625" style="37" bestFit="1" customWidth="1"/>
    <col min="35" max="16384" width="9.140625" style="32"/>
  </cols>
  <sheetData>
    <row r="1" spans="1:34" s="15" customFormat="1" ht="23.1" customHeight="1" x14ac:dyDescent="0.2">
      <c r="A1" s="221" t="s">
        <v>12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3"/>
    </row>
    <row r="2" spans="1:34" s="25" customFormat="1" ht="15" customHeight="1" x14ac:dyDescent="0.2">
      <c r="A2" s="16"/>
      <c r="B2" s="17"/>
      <c r="C2" s="18"/>
      <c r="D2" s="19"/>
      <c r="E2" s="18"/>
      <c r="F2" s="19"/>
      <c r="G2" s="20"/>
      <c r="H2" s="17"/>
      <c r="I2" s="17"/>
      <c r="J2" s="17"/>
      <c r="K2" s="18"/>
      <c r="L2" s="19"/>
      <c r="M2" s="18"/>
      <c r="N2" s="18"/>
      <c r="O2" s="17"/>
      <c r="P2" s="19"/>
      <c r="Q2" s="17"/>
      <c r="R2" s="17"/>
      <c r="S2" s="17"/>
      <c r="T2" s="17"/>
      <c r="U2" s="17"/>
      <c r="V2" s="17"/>
      <c r="W2" s="17"/>
      <c r="X2" s="17"/>
      <c r="Y2" s="17"/>
      <c r="Z2" s="18"/>
      <c r="AA2" s="21"/>
      <c r="AB2" s="21"/>
      <c r="AC2" s="22"/>
      <c r="AD2" s="23"/>
      <c r="AE2" s="24"/>
      <c r="AF2" s="24"/>
      <c r="AG2" s="24"/>
      <c r="AH2" s="203"/>
    </row>
    <row r="3" spans="1:34" s="15" customFormat="1" ht="23.1" customHeight="1" x14ac:dyDescent="0.2">
      <c r="A3" s="224" t="s">
        <v>55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2"/>
      <c r="AB3" s="222"/>
      <c r="AC3" s="222"/>
      <c r="AD3" s="222"/>
      <c r="AE3" s="222"/>
      <c r="AF3" s="222"/>
      <c r="AG3" s="222"/>
      <c r="AH3" s="223"/>
    </row>
    <row r="4" spans="1:34" s="15" customFormat="1" ht="15" customHeight="1" x14ac:dyDescent="0.2">
      <c r="A4" s="26"/>
      <c r="B4" s="27"/>
      <c r="C4" s="28"/>
      <c r="D4" s="29"/>
      <c r="E4" s="28"/>
      <c r="F4" s="29"/>
      <c r="G4" s="30"/>
      <c r="H4" s="27"/>
      <c r="I4" s="27"/>
      <c r="J4" s="27"/>
      <c r="K4" s="28"/>
      <c r="L4" s="29"/>
      <c r="M4" s="28"/>
      <c r="N4" s="28"/>
      <c r="O4" s="27"/>
      <c r="P4" s="29"/>
      <c r="Q4" s="27"/>
      <c r="R4" s="27"/>
      <c r="S4" s="27"/>
      <c r="T4" s="27"/>
      <c r="U4" s="27"/>
      <c r="V4" s="27"/>
      <c r="W4" s="27"/>
      <c r="X4" s="27"/>
      <c r="Y4" s="27"/>
      <c r="Z4" s="28"/>
      <c r="AA4" s="227" t="s">
        <v>13</v>
      </c>
      <c r="AB4" s="222"/>
      <c r="AC4" s="222"/>
      <c r="AD4" s="222"/>
      <c r="AE4" s="222"/>
      <c r="AF4" s="222"/>
      <c r="AG4" s="228"/>
      <c r="AH4" s="31">
        <v>30</v>
      </c>
    </row>
    <row r="5" spans="1:34" s="15" customFormat="1" ht="23.1" customHeight="1" x14ac:dyDescent="0.2">
      <c r="A5" s="224" t="s">
        <v>14</v>
      </c>
      <c r="B5" s="225"/>
      <c r="C5" s="226"/>
      <c r="D5" s="224" t="s">
        <v>15</v>
      </c>
      <c r="E5" s="225"/>
      <c r="F5" s="225"/>
      <c r="G5" s="225"/>
      <c r="H5" s="226"/>
      <c r="I5" s="224" t="s">
        <v>16</v>
      </c>
      <c r="J5" s="225"/>
      <c r="K5" s="226"/>
      <c r="L5" s="224" t="s">
        <v>1</v>
      </c>
      <c r="M5" s="225"/>
      <c r="N5" s="225"/>
      <c r="O5" s="224" t="s">
        <v>17</v>
      </c>
      <c r="P5" s="226"/>
      <c r="Q5" s="224" t="s">
        <v>18</v>
      </c>
      <c r="R5" s="225"/>
      <c r="S5" s="225"/>
      <c r="T5" s="226"/>
      <c r="U5" s="224" t="s">
        <v>19</v>
      </c>
      <c r="V5" s="225"/>
      <c r="W5" s="225"/>
      <c r="X5" s="57" t="s">
        <v>47</v>
      </c>
      <c r="Y5" s="224" t="s">
        <v>20</v>
      </c>
      <c r="Z5" s="226"/>
      <c r="AA5" s="229" t="s">
        <v>41</v>
      </c>
      <c r="AB5" s="230"/>
      <c r="AC5" s="230"/>
      <c r="AD5" s="230"/>
      <c r="AE5" s="230"/>
      <c r="AF5" s="230"/>
      <c r="AG5" s="230"/>
      <c r="AH5" s="231"/>
    </row>
    <row r="6" spans="1:34" ht="36" customHeight="1" x14ac:dyDescent="0.2">
      <c r="A6" s="50" t="s">
        <v>21</v>
      </c>
      <c r="B6" s="50" t="s">
        <v>22</v>
      </c>
      <c r="C6" s="51" t="s">
        <v>23</v>
      </c>
      <c r="D6" s="50" t="s">
        <v>24</v>
      </c>
      <c r="E6" s="52" t="s">
        <v>25</v>
      </c>
      <c r="F6" s="50" t="s">
        <v>26</v>
      </c>
      <c r="G6" s="53" t="s">
        <v>27</v>
      </c>
      <c r="H6" s="50" t="s">
        <v>28</v>
      </c>
      <c r="I6" s="50" t="s">
        <v>21</v>
      </c>
      <c r="J6" s="50" t="s">
        <v>24</v>
      </c>
      <c r="K6" s="51" t="s">
        <v>29</v>
      </c>
      <c r="L6" s="50" t="s">
        <v>30</v>
      </c>
      <c r="M6" s="52" t="s">
        <v>31</v>
      </c>
      <c r="N6" s="52" t="s">
        <v>32</v>
      </c>
      <c r="O6" s="50" t="s">
        <v>33</v>
      </c>
      <c r="P6" s="50" t="s">
        <v>26</v>
      </c>
      <c r="Q6" s="50" t="s">
        <v>33</v>
      </c>
      <c r="R6" s="50" t="s">
        <v>34</v>
      </c>
      <c r="S6" s="50" t="s">
        <v>35</v>
      </c>
      <c r="T6" s="50" t="s">
        <v>36</v>
      </c>
      <c r="U6" s="50" t="s">
        <v>21</v>
      </c>
      <c r="V6" s="50" t="s">
        <v>24</v>
      </c>
      <c r="W6" s="50" t="s">
        <v>37</v>
      </c>
      <c r="X6" s="50" t="s">
        <v>25</v>
      </c>
      <c r="Y6" s="50" t="s">
        <v>24</v>
      </c>
      <c r="Z6" s="51" t="s">
        <v>38</v>
      </c>
      <c r="AA6" s="54" t="s">
        <v>45</v>
      </c>
      <c r="AB6" s="54" t="s">
        <v>39</v>
      </c>
      <c r="AC6" s="54" t="s">
        <v>42</v>
      </c>
      <c r="AD6" s="54" t="s">
        <v>40</v>
      </c>
      <c r="AE6" s="54" t="s">
        <v>43</v>
      </c>
      <c r="AF6" s="54" t="s">
        <v>44</v>
      </c>
      <c r="AG6" s="62" t="s">
        <v>48</v>
      </c>
      <c r="AH6" s="55" t="s">
        <v>46</v>
      </c>
    </row>
    <row r="7" spans="1:34" x14ac:dyDescent="0.2">
      <c r="A7" s="41"/>
      <c r="B7" s="41"/>
      <c r="C7" s="42"/>
      <c r="D7" s="59"/>
      <c r="E7" s="42"/>
      <c r="F7" s="43"/>
      <c r="G7" s="44"/>
      <c r="H7" s="41"/>
      <c r="I7" s="41"/>
      <c r="J7" s="41"/>
      <c r="K7" s="42"/>
      <c r="L7" s="43"/>
      <c r="M7" s="42"/>
      <c r="N7" s="42"/>
      <c r="O7" s="41"/>
      <c r="P7" s="43"/>
      <c r="Q7" s="41"/>
      <c r="R7" s="41"/>
      <c r="S7" s="41"/>
      <c r="T7" s="41"/>
      <c r="U7" s="45"/>
      <c r="V7" s="45"/>
      <c r="W7" s="45"/>
      <c r="X7" s="56"/>
      <c r="Y7" s="41"/>
      <c r="Z7" s="42"/>
      <c r="AA7" s="46"/>
      <c r="AB7" s="46"/>
      <c r="AC7" s="47"/>
      <c r="AD7" s="48"/>
      <c r="AE7" s="58"/>
      <c r="AF7" s="49"/>
      <c r="AG7" s="58"/>
      <c r="AH7" s="47"/>
    </row>
    <row r="8" spans="1:34" x14ac:dyDescent="0.2">
      <c r="C8" s="32"/>
      <c r="D8" s="32"/>
      <c r="E8" s="32"/>
      <c r="F8" s="32"/>
      <c r="G8" s="32"/>
      <c r="K8" s="32"/>
      <c r="L8" s="32"/>
      <c r="M8" s="32"/>
      <c r="N8" s="32"/>
      <c r="P8" s="32"/>
      <c r="Z8" s="32"/>
      <c r="AA8" s="32"/>
      <c r="AB8" s="32"/>
      <c r="AC8" s="32"/>
      <c r="AD8" s="40"/>
      <c r="AE8" s="32"/>
      <c r="AF8" s="32"/>
      <c r="AG8" s="32"/>
      <c r="AH8" s="32"/>
    </row>
    <row r="9" spans="1:34" x14ac:dyDescent="0.2">
      <c r="C9" s="32"/>
      <c r="D9" s="32"/>
      <c r="E9" s="32"/>
      <c r="F9" s="32"/>
      <c r="G9" s="32"/>
      <c r="K9" s="32"/>
      <c r="L9" s="32"/>
      <c r="M9" s="32"/>
      <c r="N9" s="32"/>
      <c r="P9" s="32"/>
      <c r="Z9" s="32"/>
      <c r="AA9" s="32"/>
      <c r="AB9" s="32"/>
      <c r="AC9" s="32"/>
      <c r="AD9" s="40"/>
      <c r="AE9" s="32"/>
      <c r="AF9" s="32"/>
      <c r="AG9" s="32"/>
      <c r="AH9" s="32"/>
    </row>
    <row r="10" spans="1:34" x14ac:dyDescent="0.2">
      <c r="C10" s="32"/>
      <c r="D10" s="32"/>
      <c r="E10" s="32"/>
      <c r="F10" s="32"/>
      <c r="G10" s="32"/>
      <c r="K10" s="32"/>
      <c r="L10" s="32"/>
      <c r="M10" s="32"/>
      <c r="N10" s="32"/>
      <c r="P10" s="32"/>
      <c r="Z10" s="32"/>
      <c r="AA10" s="32"/>
      <c r="AB10" s="32"/>
      <c r="AC10" s="32"/>
      <c r="AD10" s="40"/>
      <c r="AE10" s="32"/>
      <c r="AF10" s="32"/>
      <c r="AG10" s="32"/>
      <c r="AH10" s="32"/>
    </row>
    <row r="11" spans="1:34" x14ac:dyDescent="0.2">
      <c r="C11" s="32"/>
      <c r="D11" s="32"/>
      <c r="E11" s="32"/>
      <c r="F11" s="32"/>
      <c r="G11" s="32"/>
      <c r="K11" s="32"/>
      <c r="L11" s="32"/>
      <c r="M11" s="32"/>
      <c r="N11" s="32"/>
      <c r="P11" s="32"/>
      <c r="Z11" s="32"/>
      <c r="AA11" s="32"/>
      <c r="AB11" s="32"/>
      <c r="AC11" s="32"/>
      <c r="AD11" s="40"/>
      <c r="AE11" s="32"/>
      <c r="AF11" s="32"/>
      <c r="AG11" s="32"/>
      <c r="AH11" s="32"/>
    </row>
    <row r="12" spans="1:34" x14ac:dyDescent="0.2">
      <c r="C12" s="32"/>
      <c r="D12" s="32"/>
      <c r="E12" s="32"/>
      <c r="F12" s="32"/>
      <c r="G12" s="32"/>
      <c r="K12" s="32"/>
      <c r="L12" s="32"/>
      <c r="M12" s="32"/>
      <c r="N12" s="32"/>
      <c r="P12" s="32"/>
      <c r="Z12" s="32"/>
      <c r="AA12" s="32"/>
      <c r="AB12" s="32"/>
      <c r="AC12" s="32"/>
      <c r="AD12" s="40"/>
      <c r="AE12" s="32"/>
      <c r="AF12" s="32"/>
      <c r="AG12" s="32"/>
      <c r="AH12" s="32"/>
    </row>
    <row r="13" spans="1:34" x14ac:dyDescent="0.2">
      <c r="C13" s="32"/>
      <c r="D13" s="32"/>
      <c r="E13" s="32"/>
      <c r="F13" s="32"/>
      <c r="G13" s="32"/>
      <c r="K13" s="32"/>
      <c r="L13" s="32"/>
      <c r="M13" s="32"/>
      <c r="N13" s="32"/>
      <c r="P13" s="32"/>
      <c r="Z13" s="32"/>
      <c r="AA13" s="32"/>
      <c r="AB13" s="32"/>
      <c r="AC13" s="32"/>
      <c r="AD13" s="40"/>
      <c r="AE13" s="32"/>
      <c r="AF13" s="32"/>
      <c r="AG13" s="32"/>
      <c r="AH13" s="32"/>
    </row>
    <row r="14" spans="1:34" x14ac:dyDescent="0.2">
      <c r="C14" s="32"/>
      <c r="D14" s="32"/>
      <c r="E14" s="32"/>
      <c r="F14" s="32"/>
      <c r="G14" s="32"/>
      <c r="K14" s="32"/>
      <c r="L14" s="32"/>
      <c r="M14" s="32"/>
      <c r="N14" s="32"/>
      <c r="P14" s="32"/>
      <c r="Z14" s="32"/>
      <c r="AA14" s="32"/>
      <c r="AB14" s="32"/>
      <c r="AC14" s="32"/>
      <c r="AD14" s="40"/>
      <c r="AE14" s="32"/>
      <c r="AF14" s="32"/>
      <c r="AG14" s="32"/>
      <c r="AH14" s="32"/>
    </row>
  </sheetData>
  <sheetProtection password="D3C7" sheet="1"/>
  <mergeCells count="12">
    <mergeCell ref="A1:AH1"/>
    <mergeCell ref="A3:AH3"/>
    <mergeCell ref="A5:C5"/>
    <mergeCell ref="D5:H5"/>
    <mergeCell ref="I5:K5"/>
    <mergeCell ref="L5:N5"/>
    <mergeCell ref="O5:P5"/>
    <mergeCell ref="Q5:T5"/>
    <mergeCell ref="U5:W5"/>
    <mergeCell ref="AA4:AG4"/>
    <mergeCell ref="Y5:Z5"/>
    <mergeCell ref="AA5:AH5"/>
  </mergeCells>
  <dataValidations count="1">
    <dataValidation type="list" allowBlank="1" showInputMessage="1" showErrorMessage="1" sqref="AG7" xr:uid="{00000000-0002-0000-0100-000000000000}">
      <formula1>"SI,"</formula1>
    </dataValidation>
  </dataValidations>
  <pageMargins left="0.23622047244094491" right="0.23622047244094491" top="0.74803149606299213" bottom="0.74803149606299213" header="0.31496062992125984" footer="0.31496062992125984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9"/>
  <sheetViews>
    <sheetView showGridLines="0" zoomScaleNormal="100" workbookViewId="0">
      <selection sqref="A1:R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customWidth="1"/>
    <col min="13" max="13" width="10.7109375" customWidth="1"/>
    <col min="14" max="16" width="8.7109375" customWidth="1"/>
    <col min="17" max="17" width="14.7109375" customWidth="1"/>
    <col min="18" max="18" width="10.7109375" customWidth="1"/>
  </cols>
  <sheetData>
    <row r="1" spans="1:18" ht="23.1" customHeight="1" x14ac:dyDescent="0.35">
      <c r="A1" s="215"/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5"/>
    </row>
    <row r="2" spans="1:18" ht="23.1" customHeight="1" x14ac:dyDescent="0.35">
      <c r="A2" s="64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6"/>
    </row>
    <row r="3" spans="1:18" ht="23.1" customHeight="1" x14ac:dyDescent="0.2">
      <c r="A3" s="218" t="s">
        <v>54</v>
      </c>
      <c r="B3" s="219"/>
      <c r="C3" s="219"/>
      <c r="D3" s="219"/>
      <c r="E3" s="219"/>
      <c r="F3" s="219"/>
      <c r="G3" s="219"/>
      <c r="H3" s="219"/>
      <c r="I3" s="219"/>
      <c r="J3" s="219"/>
      <c r="K3" s="234"/>
      <c r="L3" s="234"/>
      <c r="M3" s="234"/>
      <c r="N3" s="234"/>
      <c r="O3" s="234"/>
      <c r="P3" s="234"/>
      <c r="Q3" s="234"/>
      <c r="R3" s="235"/>
    </row>
    <row r="4" spans="1:18" ht="23.1" customHeight="1" x14ac:dyDescent="0.2">
      <c r="A4" s="218"/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  <c r="M4" s="234"/>
      <c r="N4" s="234"/>
      <c r="O4" s="234"/>
      <c r="P4" s="234"/>
      <c r="Q4" s="234"/>
      <c r="R4" s="235"/>
    </row>
    <row r="5" spans="1:18" s="61" customFormat="1" ht="23.1" customHeight="1" x14ac:dyDescent="0.2">
      <c r="A5" s="232"/>
      <c r="B5" s="233"/>
      <c r="C5" s="233"/>
      <c r="D5" s="233"/>
      <c r="E5" s="233"/>
      <c r="F5" s="233"/>
      <c r="G5" s="233"/>
      <c r="H5" s="233"/>
      <c r="I5" s="233"/>
      <c r="J5" s="233"/>
      <c r="K5" s="236" t="s">
        <v>13</v>
      </c>
      <c r="L5" s="237"/>
      <c r="M5" s="237"/>
      <c r="N5" s="237"/>
      <c r="O5" s="237"/>
      <c r="P5" s="237"/>
      <c r="Q5" s="238"/>
      <c r="R5" s="83">
        <v>30</v>
      </c>
    </row>
    <row r="6" spans="1:18" ht="35.1" customHeight="1" x14ac:dyDescent="0.2">
      <c r="A6" s="63" t="s">
        <v>3</v>
      </c>
      <c r="B6" s="63" t="s">
        <v>4</v>
      </c>
      <c r="C6" s="67" t="s">
        <v>1</v>
      </c>
      <c r="D6" s="67" t="s">
        <v>5</v>
      </c>
      <c r="E6" s="68" t="s">
        <v>9</v>
      </c>
      <c r="F6" s="69" t="s">
        <v>17</v>
      </c>
      <c r="G6" s="67" t="s">
        <v>2</v>
      </c>
      <c r="H6" s="63" t="s">
        <v>6</v>
      </c>
      <c r="I6" s="67" t="s">
        <v>7</v>
      </c>
      <c r="J6" s="70" t="s">
        <v>8</v>
      </c>
      <c r="K6" s="71" t="s">
        <v>49</v>
      </c>
      <c r="L6" s="71" t="s">
        <v>50</v>
      </c>
      <c r="M6" s="71" t="s">
        <v>51</v>
      </c>
      <c r="N6" s="72" t="s">
        <v>40</v>
      </c>
      <c r="O6" s="71" t="s">
        <v>52</v>
      </c>
      <c r="P6" s="71" t="s">
        <v>53</v>
      </c>
      <c r="Q6" s="71" t="s">
        <v>48</v>
      </c>
      <c r="R6" s="73" t="s">
        <v>46</v>
      </c>
    </row>
    <row r="7" spans="1:18" x14ac:dyDescent="0.2">
      <c r="A7" s="74"/>
      <c r="B7" s="74"/>
      <c r="C7" s="75"/>
      <c r="D7" s="76"/>
      <c r="E7" s="77"/>
      <c r="F7" s="76"/>
      <c r="G7" s="74"/>
      <c r="H7" s="74"/>
      <c r="I7" s="76"/>
      <c r="J7" s="78"/>
      <c r="K7" s="80"/>
      <c r="L7" s="81"/>
      <c r="M7" s="79"/>
      <c r="N7" s="79"/>
      <c r="O7" s="82"/>
      <c r="P7" s="79"/>
      <c r="Q7" s="80"/>
      <c r="R7" s="79"/>
    </row>
    <row r="9" spans="1:18" x14ac:dyDescent="0.2">
      <c r="I9" s="6"/>
      <c r="J9" s="2"/>
    </row>
  </sheetData>
  <sheetProtection password="D3C7" sheet="1" objects="1" scenarios="1"/>
  <mergeCells count="5">
    <mergeCell ref="A5:J5"/>
    <mergeCell ref="A1:R1"/>
    <mergeCell ref="K5:Q5"/>
    <mergeCell ref="A3:R3"/>
    <mergeCell ref="A4:R4"/>
  </mergeCells>
  <dataValidations count="1">
    <dataValidation type="list" allowBlank="1" showInputMessage="1" showErrorMessage="1" sqref="Q7" xr:uid="{00000000-0002-0000-0200-000000000000}">
      <formula1>"SI,"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L14"/>
  <sheetViews>
    <sheetView showGridLines="0" zoomScaleNormal="100" workbookViewId="0">
      <selection sqref="A1:AI1"/>
    </sheetView>
  </sheetViews>
  <sheetFormatPr defaultRowHeight="15" x14ac:dyDescent="0.2"/>
  <cols>
    <col min="1" max="1" width="5.7109375" style="106" bestFit="1" customWidth="1"/>
    <col min="2" max="2" width="6.28515625" style="106" bestFit="1" customWidth="1"/>
    <col min="3" max="3" width="10.7109375" style="118" bestFit="1" customWidth="1"/>
    <col min="4" max="4" width="18.140625" style="119" customWidth="1"/>
    <col min="5" max="5" width="10.7109375" style="118" bestFit="1" customWidth="1"/>
    <col min="6" max="6" width="15.7109375" style="119" customWidth="1"/>
    <col min="7" max="8" width="12.140625" style="120" customWidth="1"/>
    <col min="9" max="9" width="8" style="117" customWidth="1"/>
    <col min="10" max="10" width="12.140625" style="120" customWidth="1"/>
    <col min="11" max="11" width="14.85546875" style="106" customWidth="1"/>
    <col min="12" max="12" width="5.7109375" style="106" bestFit="1" customWidth="1"/>
    <col min="13" max="13" width="8.28515625" style="106" bestFit="1" customWidth="1"/>
    <col min="14" max="14" width="10.7109375" style="118" bestFit="1" customWidth="1"/>
    <col min="15" max="15" width="25.5703125" style="119" customWidth="1"/>
    <col min="16" max="16" width="16.7109375" style="118" customWidth="1"/>
    <col min="17" max="17" width="19.28515625" style="118" customWidth="1"/>
    <col min="18" max="18" width="7" style="106" hidden="1" customWidth="1"/>
    <col min="19" max="19" width="22.28515625" style="119" hidden="1" customWidth="1"/>
    <col min="20" max="23" width="0" style="106" hidden="1" customWidth="1"/>
    <col min="24" max="24" width="5.7109375" style="106" hidden="1" customWidth="1"/>
    <col min="25" max="25" width="8.28515625" style="106" hidden="1" customWidth="1"/>
    <col min="26" max="26" width="3.28515625" style="106" hidden="1" customWidth="1"/>
    <col min="27" max="27" width="13.7109375" style="106" customWidth="1"/>
    <col min="28" max="28" width="8.28515625" style="106" bestFit="1" customWidth="1"/>
    <col min="29" max="29" width="12.7109375" style="118" customWidth="1"/>
    <col min="30" max="30" width="14" style="118" customWidth="1"/>
    <col min="31" max="31" width="15.7109375" style="118" customWidth="1"/>
    <col min="32" max="32" width="15.7109375" style="116" customWidth="1"/>
    <col min="33" max="33" width="14.7109375" style="116" customWidth="1"/>
    <col min="34" max="34" width="16.140625" style="120" customWidth="1"/>
    <col min="35" max="35" width="15.42578125" style="106" customWidth="1"/>
    <col min="36" max="37" width="9.140625" style="106" customWidth="1"/>
    <col min="38" max="38" width="19" style="106" customWidth="1"/>
    <col min="39" max="16384" width="9.140625" style="106"/>
  </cols>
  <sheetData>
    <row r="1" spans="1:38" s="89" customFormat="1" ht="23.1" customHeight="1" x14ac:dyDescent="0.2">
      <c r="A1" s="245"/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  <c r="AA1" s="246"/>
      <c r="AB1" s="246"/>
      <c r="AC1" s="246"/>
      <c r="AD1" s="246"/>
      <c r="AE1" s="246"/>
      <c r="AF1" s="246"/>
      <c r="AG1" s="246"/>
      <c r="AH1" s="246"/>
      <c r="AI1" s="247"/>
    </row>
    <row r="2" spans="1:38" s="96" customFormat="1" ht="15" customHeight="1" x14ac:dyDescent="0.2">
      <c r="A2" s="90"/>
      <c r="B2" s="91"/>
      <c r="C2" s="21"/>
      <c r="D2" s="92"/>
      <c r="E2" s="21"/>
      <c r="F2" s="92"/>
      <c r="G2" s="93"/>
      <c r="H2" s="93"/>
      <c r="I2" s="137"/>
      <c r="J2" s="93"/>
      <c r="K2" s="91"/>
      <c r="L2" s="91"/>
      <c r="M2" s="91"/>
      <c r="N2" s="21"/>
      <c r="O2" s="92"/>
      <c r="P2" s="21"/>
      <c r="Q2" s="21"/>
      <c r="R2" s="91"/>
      <c r="S2" s="92"/>
      <c r="T2" s="91"/>
      <c r="U2" s="91"/>
      <c r="V2" s="91"/>
      <c r="W2" s="91"/>
      <c r="X2" s="91"/>
      <c r="Y2" s="91"/>
      <c r="Z2" s="91"/>
      <c r="AA2" s="91"/>
      <c r="AB2" s="91"/>
      <c r="AC2" s="21"/>
      <c r="AD2" s="21"/>
      <c r="AE2" s="21"/>
      <c r="AF2" s="94"/>
      <c r="AG2" s="95"/>
      <c r="AH2" s="129"/>
      <c r="AI2" s="204"/>
    </row>
    <row r="3" spans="1:38" s="89" customFormat="1" ht="23.1" customHeight="1" x14ac:dyDescent="0.2">
      <c r="A3" s="229" t="s">
        <v>57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248"/>
      <c r="Q3" s="248"/>
      <c r="R3" s="248"/>
      <c r="S3" s="248"/>
      <c r="T3" s="248"/>
      <c r="U3" s="248"/>
      <c r="V3" s="248"/>
      <c r="W3" s="248"/>
      <c r="X3" s="248"/>
      <c r="Y3" s="248"/>
      <c r="Z3" s="248"/>
      <c r="AA3" s="248"/>
      <c r="AB3" s="248"/>
      <c r="AC3" s="248"/>
      <c r="AD3" s="248"/>
      <c r="AE3" s="248"/>
      <c r="AF3" s="248"/>
      <c r="AG3" s="248"/>
      <c r="AH3" s="248"/>
      <c r="AI3" s="249"/>
    </row>
    <row r="4" spans="1:38" s="89" customFormat="1" ht="15" customHeight="1" x14ac:dyDescent="0.2">
      <c r="A4" s="97"/>
      <c r="B4" s="98"/>
      <c r="C4" s="99"/>
      <c r="D4" s="100"/>
      <c r="E4" s="99"/>
      <c r="F4" s="100"/>
      <c r="G4" s="101"/>
      <c r="H4" s="101"/>
      <c r="I4" s="138"/>
      <c r="J4" s="101"/>
      <c r="K4" s="98"/>
      <c r="L4" s="98"/>
      <c r="M4" s="98"/>
      <c r="N4" s="99"/>
      <c r="O4" s="100"/>
      <c r="P4" s="99"/>
      <c r="Q4" s="99"/>
      <c r="R4" s="98"/>
      <c r="S4" s="100"/>
      <c r="T4" s="98"/>
      <c r="U4" s="98"/>
      <c r="V4" s="98"/>
      <c r="W4" s="98"/>
      <c r="X4" s="98"/>
      <c r="Y4" s="98"/>
      <c r="Z4" s="98"/>
      <c r="AA4" s="98"/>
      <c r="AB4" s="98"/>
      <c r="AC4" s="99"/>
      <c r="AD4" s="227"/>
      <c r="AE4" s="250"/>
      <c r="AF4" s="250"/>
      <c r="AG4" s="250"/>
      <c r="AH4" s="251"/>
      <c r="AI4" s="244"/>
    </row>
    <row r="5" spans="1:38" s="89" customFormat="1" ht="23.1" customHeight="1" x14ac:dyDescent="0.2">
      <c r="A5" s="229" t="s">
        <v>14</v>
      </c>
      <c r="B5" s="239"/>
      <c r="C5" s="240"/>
      <c r="D5" s="229" t="s">
        <v>15</v>
      </c>
      <c r="E5" s="239"/>
      <c r="F5" s="239"/>
      <c r="G5" s="239"/>
      <c r="H5" s="239"/>
      <c r="I5" s="239"/>
      <c r="J5" s="239"/>
      <c r="K5" s="240"/>
      <c r="L5" s="229" t="s">
        <v>16</v>
      </c>
      <c r="M5" s="239"/>
      <c r="N5" s="240"/>
      <c r="O5" s="229" t="s">
        <v>1</v>
      </c>
      <c r="P5" s="239"/>
      <c r="Q5" s="239"/>
      <c r="R5" s="229" t="s">
        <v>17</v>
      </c>
      <c r="S5" s="240"/>
      <c r="T5" s="229" t="s">
        <v>18</v>
      </c>
      <c r="U5" s="239"/>
      <c r="V5" s="239"/>
      <c r="W5" s="240"/>
      <c r="X5" s="229" t="s">
        <v>19</v>
      </c>
      <c r="Y5" s="239"/>
      <c r="Z5" s="239"/>
      <c r="AA5" s="102" t="s">
        <v>47</v>
      </c>
      <c r="AB5" s="229" t="s">
        <v>20</v>
      </c>
      <c r="AC5" s="240"/>
      <c r="AD5" s="229" t="s">
        <v>64</v>
      </c>
      <c r="AE5" s="243"/>
      <c r="AF5" s="243"/>
      <c r="AG5" s="243"/>
      <c r="AH5" s="243"/>
      <c r="AI5" s="244"/>
    </row>
    <row r="6" spans="1:38" ht="36" customHeight="1" x14ac:dyDescent="0.2">
      <c r="A6" s="103" t="s">
        <v>21</v>
      </c>
      <c r="B6" s="103" t="s">
        <v>22</v>
      </c>
      <c r="C6" s="51" t="s">
        <v>23</v>
      </c>
      <c r="D6" s="103" t="s">
        <v>24</v>
      </c>
      <c r="E6" s="104" t="s">
        <v>25</v>
      </c>
      <c r="F6" s="103" t="s">
        <v>26</v>
      </c>
      <c r="G6" s="139" t="s">
        <v>66</v>
      </c>
      <c r="H6" s="105" t="s">
        <v>67</v>
      </c>
      <c r="I6" s="140" t="s">
        <v>68</v>
      </c>
      <c r="J6" s="139" t="s">
        <v>69</v>
      </c>
      <c r="K6" s="103" t="s">
        <v>28</v>
      </c>
      <c r="L6" s="103" t="s">
        <v>21</v>
      </c>
      <c r="M6" s="103" t="s">
        <v>24</v>
      </c>
      <c r="N6" s="51" t="s">
        <v>29</v>
      </c>
      <c r="O6" s="103" t="s">
        <v>30</v>
      </c>
      <c r="P6" s="104" t="s">
        <v>31</v>
      </c>
      <c r="Q6" s="104" t="s">
        <v>32</v>
      </c>
      <c r="R6" s="103" t="s">
        <v>33</v>
      </c>
      <c r="S6" s="103" t="s">
        <v>26</v>
      </c>
      <c r="T6" s="103" t="s">
        <v>33</v>
      </c>
      <c r="U6" s="103" t="s">
        <v>34</v>
      </c>
      <c r="V6" s="103" t="s">
        <v>35</v>
      </c>
      <c r="W6" s="103" t="s">
        <v>36</v>
      </c>
      <c r="X6" s="103" t="s">
        <v>21</v>
      </c>
      <c r="Y6" s="103" t="s">
        <v>24</v>
      </c>
      <c r="Z6" s="103" t="s">
        <v>37</v>
      </c>
      <c r="AA6" s="103" t="s">
        <v>25</v>
      </c>
      <c r="AB6" s="103" t="s">
        <v>24</v>
      </c>
      <c r="AC6" s="51" t="s">
        <v>38</v>
      </c>
      <c r="AD6" s="126" t="s">
        <v>58</v>
      </c>
      <c r="AE6" s="126" t="s">
        <v>59</v>
      </c>
      <c r="AF6" s="126" t="s">
        <v>61</v>
      </c>
      <c r="AG6" s="127" t="s">
        <v>60</v>
      </c>
      <c r="AH6" s="130" t="s">
        <v>62</v>
      </c>
      <c r="AI6" s="128" t="s">
        <v>65</v>
      </c>
      <c r="AJ6" s="241"/>
      <c r="AK6" s="242"/>
      <c r="AL6" s="242"/>
    </row>
    <row r="7" spans="1:38" x14ac:dyDescent="0.2">
      <c r="A7" s="107"/>
      <c r="B7" s="107"/>
      <c r="C7" s="108"/>
      <c r="D7" s="109"/>
      <c r="E7" s="108"/>
      <c r="F7" s="110"/>
      <c r="G7" s="111"/>
      <c r="H7" s="111"/>
      <c r="I7" s="106"/>
      <c r="J7" s="111"/>
      <c r="K7" s="107"/>
      <c r="L7" s="107"/>
      <c r="M7" s="107"/>
      <c r="N7" s="108"/>
      <c r="O7" s="110"/>
      <c r="P7" s="108"/>
      <c r="Q7" s="108"/>
      <c r="R7" s="107"/>
      <c r="S7" s="110"/>
      <c r="T7" s="107"/>
      <c r="U7" s="107"/>
      <c r="V7" s="107"/>
      <c r="W7" s="107"/>
      <c r="X7" s="112"/>
      <c r="Y7" s="112"/>
      <c r="Z7" s="112"/>
      <c r="AA7" s="113"/>
      <c r="AB7" s="107"/>
      <c r="AC7" s="108"/>
      <c r="AD7" s="108"/>
      <c r="AE7" s="108"/>
      <c r="AF7" s="114"/>
      <c r="AG7" s="115"/>
      <c r="AH7" s="111"/>
    </row>
    <row r="8" spans="1:38" x14ac:dyDescent="0.2">
      <c r="C8" s="106"/>
      <c r="D8" s="106"/>
      <c r="E8" s="106"/>
      <c r="F8" s="106"/>
      <c r="G8" s="106"/>
      <c r="H8" s="106"/>
      <c r="I8" s="106"/>
      <c r="J8" s="106"/>
      <c r="N8" s="106"/>
      <c r="O8" s="106"/>
      <c r="P8" s="106"/>
      <c r="Q8" s="106"/>
      <c r="S8" s="106"/>
      <c r="AC8" s="106"/>
      <c r="AD8" s="106"/>
      <c r="AE8" s="106"/>
      <c r="AG8" s="117"/>
      <c r="AH8" s="117"/>
    </row>
    <row r="9" spans="1:38" x14ac:dyDescent="0.2">
      <c r="C9" s="106"/>
      <c r="D9" s="106"/>
      <c r="E9" s="106"/>
      <c r="F9" s="106"/>
      <c r="G9" s="106"/>
      <c r="H9" s="106"/>
      <c r="I9" s="106"/>
      <c r="J9" s="106"/>
      <c r="N9" s="106"/>
      <c r="O9" s="106"/>
      <c r="P9" s="106"/>
      <c r="Q9" s="106"/>
      <c r="S9" s="106"/>
      <c r="AC9" s="106"/>
      <c r="AD9" s="106"/>
      <c r="AE9" s="106"/>
      <c r="AF9" s="106"/>
      <c r="AG9" s="106"/>
      <c r="AH9" s="117"/>
    </row>
    <row r="10" spans="1:38" x14ac:dyDescent="0.2">
      <c r="C10" s="106"/>
      <c r="D10" s="106"/>
      <c r="E10" s="106"/>
      <c r="F10" s="106"/>
      <c r="G10" s="106"/>
      <c r="H10" s="106"/>
      <c r="I10" s="106"/>
      <c r="J10" s="106"/>
      <c r="N10" s="106"/>
      <c r="O10" s="106"/>
      <c r="P10" s="106"/>
      <c r="Q10" s="106"/>
      <c r="S10" s="106"/>
      <c r="AC10" s="106"/>
      <c r="AD10" s="106"/>
      <c r="AE10" s="106"/>
      <c r="AF10" s="106"/>
      <c r="AG10" s="106"/>
      <c r="AH10" s="117"/>
    </row>
    <row r="11" spans="1:38" x14ac:dyDescent="0.2">
      <c r="C11" s="106"/>
      <c r="D11" s="106"/>
      <c r="E11" s="106"/>
      <c r="F11" s="106"/>
      <c r="G11" s="106"/>
      <c r="H11" s="106"/>
      <c r="I11" s="106"/>
      <c r="J11" s="106"/>
      <c r="N11" s="106"/>
      <c r="O11" s="106"/>
      <c r="P11" s="106"/>
      <c r="Q11" s="106"/>
      <c r="S11" s="106"/>
      <c r="AC11" s="106"/>
      <c r="AD11" s="106"/>
      <c r="AE11" s="106"/>
      <c r="AF11" s="106"/>
      <c r="AG11" s="106"/>
      <c r="AH11" s="117"/>
    </row>
    <row r="12" spans="1:38" x14ac:dyDescent="0.2">
      <c r="C12" s="106"/>
      <c r="D12" s="106"/>
      <c r="E12" s="106"/>
      <c r="F12" s="106"/>
      <c r="G12" s="106"/>
      <c r="H12" s="106"/>
      <c r="I12" s="106"/>
      <c r="J12" s="106"/>
      <c r="N12" s="106"/>
      <c r="O12" s="106"/>
      <c r="P12" s="106"/>
      <c r="Q12" s="106"/>
      <c r="S12" s="106"/>
      <c r="AC12" s="106"/>
      <c r="AD12" s="106"/>
      <c r="AE12" s="106"/>
      <c r="AF12" s="106"/>
      <c r="AG12" s="106"/>
      <c r="AH12" s="117"/>
    </row>
    <row r="13" spans="1:38" x14ac:dyDescent="0.2">
      <c r="C13" s="106"/>
      <c r="D13" s="106"/>
      <c r="E13" s="106"/>
      <c r="F13" s="106"/>
      <c r="G13" s="106"/>
      <c r="H13" s="106"/>
      <c r="I13" s="106"/>
      <c r="J13" s="106"/>
      <c r="N13" s="106"/>
      <c r="O13" s="106"/>
      <c r="P13" s="106"/>
      <c r="Q13" s="106"/>
      <c r="S13" s="106"/>
      <c r="AC13" s="106"/>
      <c r="AD13" s="106"/>
      <c r="AE13" s="106"/>
      <c r="AF13" s="106"/>
      <c r="AG13" s="106"/>
      <c r="AH13" s="117"/>
    </row>
    <row r="14" spans="1:38" x14ac:dyDescent="0.2">
      <c r="C14" s="106"/>
      <c r="D14" s="106"/>
      <c r="E14" s="106"/>
      <c r="F14" s="106"/>
      <c r="G14" s="106"/>
      <c r="H14" s="106"/>
      <c r="I14" s="106"/>
      <c r="J14" s="106"/>
      <c r="N14" s="106"/>
      <c r="O14" s="106"/>
      <c r="P14" s="106"/>
      <c r="Q14" s="106"/>
      <c r="S14" s="106"/>
      <c r="AC14" s="106"/>
      <c r="AD14" s="106"/>
      <c r="AE14" s="106"/>
      <c r="AF14" s="106"/>
      <c r="AG14" s="106"/>
      <c r="AH14" s="117"/>
    </row>
  </sheetData>
  <mergeCells count="13">
    <mergeCell ref="A1:AI1"/>
    <mergeCell ref="A3:AI3"/>
    <mergeCell ref="AD4:AI4"/>
    <mergeCell ref="A5:C5"/>
    <mergeCell ref="D5:K5"/>
    <mergeCell ref="L5:N5"/>
    <mergeCell ref="O5:Q5"/>
    <mergeCell ref="R5:S5"/>
    <mergeCell ref="AJ6:AL6"/>
    <mergeCell ref="T5:W5"/>
    <mergeCell ref="X5:Z5"/>
    <mergeCell ref="AB5:AC5"/>
    <mergeCell ref="AD5:AI5"/>
  </mergeCells>
  <dataValidations count="1">
    <dataValidation type="list" allowBlank="1" showInputMessage="1" showErrorMessage="1" sqref="AI7 I7" xr:uid="{00000000-0002-0000-0300-000000000000}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9"/>
  <sheetViews>
    <sheetView showGridLines="0" zoomScaleNormal="100" workbookViewId="0">
      <selection sqref="A1:O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style="84" customWidth="1"/>
    <col min="13" max="13" width="14.7109375" style="123" customWidth="1"/>
    <col min="14" max="14" width="14.7109375" style="1" customWidth="1"/>
    <col min="15" max="15" width="16" style="134" customWidth="1"/>
    <col min="16" max="16" width="18.140625" hidden="1" customWidth="1"/>
  </cols>
  <sheetData>
    <row r="1" spans="1:15" ht="23.1" customHeight="1" x14ac:dyDescent="0.35">
      <c r="A1" s="215"/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5"/>
    </row>
    <row r="2" spans="1:15" ht="23.1" customHeight="1" x14ac:dyDescent="0.35">
      <c r="A2" s="64"/>
      <c r="B2" s="65"/>
      <c r="C2" s="65"/>
      <c r="D2" s="65"/>
      <c r="E2" s="65"/>
      <c r="F2" s="65"/>
      <c r="G2" s="65"/>
      <c r="H2" s="65"/>
      <c r="I2" s="65"/>
      <c r="J2" s="65"/>
      <c r="K2" s="85"/>
      <c r="L2" s="85"/>
      <c r="M2" s="124"/>
      <c r="N2" s="121"/>
      <c r="O2" s="202"/>
    </row>
    <row r="3" spans="1:15" ht="23.1" customHeight="1" x14ac:dyDescent="0.2">
      <c r="A3" s="218" t="s">
        <v>56</v>
      </c>
      <c r="B3" s="219"/>
      <c r="C3" s="219"/>
      <c r="D3" s="219"/>
      <c r="E3" s="219"/>
      <c r="F3" s="219"/>
      <c r="G3" s="219"/>
      <c r="H3" s="219"/>
      <c r="I3" s="219"/>
      <c r="J3" s="219"/>
      <c r="K3" s="234"/>
      <c r="L3" s="234"/>
      <c r="M3" s="234"/>
      <c r="N3" s="234"/>
      <c r="O3" s="235"/>
    </row>
    <row r="4" spans="1:15" ht="23.1" customHeight="1" x14ac:dyDescent="0.2">
      <c r="A4" s="218"/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  <c r="M4" s="234"/>
      <c r="N4" s="234"/>
      <c r="O4" s="235"/>
    </row>
    <row r="5" spans="1:15" s="61" customFormat="1" ht="23.1" customHeight="1" x14ac:dyDescent="0.2">
      <c r="A5" s="232" t="s">
        <v>63</v>
      </c>
      <c r="B5" s="233"/>
      <c r="C5" s="233"/>
      <c r="D5" s="233"/>
      <c r="E5" s="233"/>
      <c r="F5" s="233"/>
      <c r="G5" s="233"/>
      <c r="H5" s="233"/>
      <c r="I5" s="233"/>
      <c r="J5" s="233"/>
      <c r="K5" s="252" t="s">
        <v>64</v>
      </c>
      <c r="L5" s="253"/>
      <c r="M5" s="253"/>
      <c r="N5" s="253"/>
      <c r="O5" s="254"/>
    </row>
    <row r="6" spans="1:15" ht="35.1" customHeight="1" x14ac:dyDescent="0.2">
      <c r="A6" s="63" t="s">
        <v>3</v>
      </c>
      <c r="B6" s="63" t="s">
        <v>4</v>
      </c>
      <c r="C6" s="67" t="s">
        <v>1</v>
      </c>
      <c r="D6" s="67" t="s">
        <v>5</v>
      </c>
      <c r="E6" s="68" t="s">
        <v>9</v>
      </c>
      <c r="F6" s="69" t="s">
        <v>17</v>
      </c>
      <c r="G6" s="67" t="s">
        <v>2</v>
      </c>
      <c r="H6" s="63" t="s">
        <v>6</v>
      </c>
      <c r="I6" s="67" t="s">
        <v>7</v>
      </c>
      <c r="J6" s="70" t="s">
        <v>8</v>
      </c>
      <c r="K6" s="71" t="s">
        <v>58</v>
      </c>
      <c r="L6" s="71" t="s">
        <v>59</v>
      </c>
      <c r="M6" s="125" t="s">
        <v>61</v>
      </c>
      <c r="N6" s="122" t="s">
        <v>60</v>
      </c>
      <c r="O6" s="131" t="s">
        <v>62</v>
      </c>
    </row>
    <row r="7" spans="1:15" x14ac:dyDescent="0.2">
      <c r="A7" s="74"/>
      <c r="B7" s="74"/>
      <c r="C7" s="75"/>
      <c r="D7" s="76"/>
      <c r="E7" s="77"/>
      <c r="F7" s="76"/>
      <c r="G7" s="74"/>
      <c r="H7" s="74"/>
      <c r="I7" s="76"/>
      <c r="J7" s="78"/>
      <c r="K7" s="86"/>
      <c r="L7" s="87"/>
      <c r="M7" s="88"/>
      <c r="N7" s="78"/>
      <c r="O7" s="132"/>
    </row>
    <row r="8" spans="1:15" x14ac:dyDescent="0.2">
      <c r="O8" s="133"/>
    </row>
    <row r="9" spans="1:15" x14ac:dyDescent="0.2">
      <c r="I9" s="6"/>
      <c r="J9" s="2"/>
    </row>
  </sheetData>
  <mergeCells count="5">
    <mergeCell ref="A5:J5"/>
    <mergeCell ref="A1:O1"/>
    <mergeCell ref="A3:O3"/>
    <mergeCell ref="A4:O4"/>
    <mergeCell ref="K5:O5"/>
  </mergeCells>
  <pageMargins left="0.75" right="0.75" top="1" bottom="1" header="0.5" footer="0.5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7"/>
  <sheetViews>
    <sheetView showGridLines="0" zoomScaleNormal="100" workbookViewId="0">
      <selection sqref="A1:M1"/>
    </sheetView>
  </sheetViews>
  <sheetFormatPr defaultRowHeight="15" x14ac:dyDescent="0.2"/>
  <cols>
    <col min="1" max="1" width="30.7109375" style="106" customWidth="1"/>
    <col min="2" max="2" width="20.7109375" style="119" customWidth="1"/>
    <col min="3" max="3" width="14.7109375" style="120" customWidth="1"/>
    <col min="4" max="4" width="5.7109375" style="120" customWidth="1"/>
    <col min="5" max="5" width="12.5703125" style="117" customWidth="1"/>
    <col min="6" max="6" width="36.7109375" style="120" customWidth="1"/>
    <col min="7" max="7" width="14.7109375" style="106" customWidth="1"/>
    <col min="8" max="8" width="5.7109375" style="106" customWidth="1"/>
    <col min="9" max="9" width="20.7109375" style="106" customWidth="1"/>
    <col min="10" max="10" width="20.7109375" style="119" customWidth="1"/>
    <col min="11" max="11" width="5.7109375" style="118" customWidth="1"/>
    <col min="12" max="12" width="12.5703125" style="118" customWidth="1"/>
    <col min="13" max="13" width="5.7109375" style="106" customWidth="1"/>
    <col min="14" max="16384" width="9.140625" style="106"/>
  </cols>
  <sheetData>
    <row r="1" spans="1:16" s="89" customFormat="1" ht="23.1" customHeight="1" x14ac:dyDescent="0.2">
      <c r="A1" s="266"/>
      <c r="B1" s="267"/>
      <c r="C1" s="267"/>
      <c r="D1" s="267"/>
      <c r="E1" s="267"/>
      <c r="F1" s="267"/>
      <c r="G1" s="267"/>
      <c r="H1" s="267"/>
      <c r="I1" s="267"/>
      <c r="J1" s="267"/>
      <c r="K1" s="267"/>
      <c r="L1" s="267"/>
      <c r="M1" s="268"/>
    </row>
    <row r="2" spans="1:16" s="96" customFormat="1" ht="15" customHeight="1" x14ac:dyDescent="0.2">
      <c r="A2" s="90"/>
      <c r="B2" s="92"/>
      <c r="C2" s="93"/>
      <c r="D2" s="93"/>
      <c r="E2" s="137"/>
      <c r="F2" s="93"/>
      <c r="G2" s="91"/>
      <c r="H2" s="91"/>
      <c r="I2" s="91"/>
      <c r="J2" s="92"/>
      <c r="K2" s="21"/>
      <c r="L2" s="21"/>
      <c r="M2" s="181"/>
    </row>
    <row r="3" spans="1:16" s="89" customFormat="1" ht="23.1" customHeight="1" x14ac:dyDescent="0.2">
      <c r="A3" s="274" t="s">
        <v>103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6"/>
    </row>
    <row r="4" spans="1:16" s="89" customFormat="1" ht="23.1" customHeight="1" x14ac:dyDescent="0.2">
      <c r="A4" s="97"/>
      <c r="B4" s="100"/>
      <c r="C4" s="173"/>
      <c r="D4" s="173"/>
      <c r="E4" s="138"/>
      <c r="F4" s="173"/>
      <c r="J4" s="172"/>
      <c r="K4" s="159"/>
      <c r="L4" s="159"/>
      <c r="M4" s="158"/>
    </row>
    <row r="5" spans="1:16" s="89" customFormat="1" ht="32.25" customHeight="1" x14ac:dyDescent="0.2">
      <c r="A5" s="269" t="s">
        <v>102</v>
      </c>
      <c r="B5" s="270"/>
      <c r="C5" s="180" t="s">
        <v>101</v>
      </c>
      <c r="D5" s="179"/>
      <c r="E5" s="178" t="str">
        <f>IF(OR(L13="SI",L15="SI"),"SI","NO")</f>
        <v>SI</v>
      </c>
      <c r="F5" s="155"/>
      <c r="G5" s="155"/>
      <c r="H5" s="155"/>
      <c r="I5" s="155"/>
      <c r="J5" s="155"/>
      <c r="K5" s="155"/>
      <c r="L5" s="155"/>
      <c r="M5" s="153"/>
      <c r="N5" s="255" t="s">
        <v>100</v>
      </c>
      <c r="O5" s="256"/>
    </row>
    <row r="6" spans="1:16" s="89" customFormat="1" ht="23.1" customHeight="1" x14ac:dyDescent="0.2">
      <c r="A6" s="97"/>
      <c r="B6" s="100"/>
      <c r="C6" s="101"/>
      <c r="D6" s="173"/>
      <c r="E6" s="177"/>
      <c r="F6" s="173"/>
      <c r="J6" s="172"/>
      <c r="K6" s="159"/>
      <c r="L6" s="159"/>
      <c r="M6" s="158"/>
    </row>
    <row r="7" spans="1:16" s="89" customFormat="1" ht="23.1" customHeight="1" x14ac:dyDescent="0.2">
      <c r="A7" s="259" t="s">
        <v>99</v>
      </c>
      <c r="B7" s="278"/>
      <c r="C7" s="157">
        <f>Debiti!G6</f>
        <v>12</v>
      </c>
      <c r="D7" s="155"/>
      <c r="E7" s="264" t="s">
        <v>112</v>
      </c>
      <c r="F7" s="265"/>
      <c r="G7" s="265"/>
      <c r="H7" s="96"/>
      <c r="I7" s="176"/>
      <c r="J7" s="175"/>
      <c r="K7" s="96"/>
      <c r="L7" s="166"/>
      <c r="M7" s="174"/>
      <c r="N7" s="255" t="s">
        <v>98</v>
      </c>
      <c r="O7" s="256"/>
      <c r="P7" s="256"/>
    </row>
    <row r="8" spans="1:16" s="89" customFormat="1" ht="23.1" customHeight="1" x14ac:dyDescent="0.2">
      <c r="A8" s="97"/>
      <c r="B8" s="100"/>
      <c r="C8" s="101"/>
      <c r="D8" s="173"/>
      <c r="E8" s="138"/>
      <c r="F8" s="101"/>
      <c r="G8" s="98"/>
      <c r="J8" s="172"/>
      <c r="K8" s="159"/>
      <c r="L8" s="159"/>
      <c r="M8" s="158"/>
    </row>
    <row r="9" spans="1:16" s="89" customFormat="1" ht="23.1" customHeight="1" x14ac:dyDescent="0.2">
      <c r="A9" s="271" t="s">
        <v>97</v>
      </c>
      <c r="B9" s="277"/>
      <c r="C9" s="167">
        <f>ElencoFatture!O6</f>
        <v>0</v>
      </c>
      <c r="D9" s="168"/>
      <c r="E9" s="271" t="s">
        <v>91</v>
      </c>
      <c r="F9" s="272" t="s">
        <v>96</v>
      </c>
      <c r="G9" s="171">
        <f>C9/100*5</f>
        <v>0</v>
      </c>
      <c r="J9" s="155"/>
      <c r="L9" s="155"/>
      <c r="M9" s="153"/>
    </row>
    <row r="10" spans="1:16" s="89" customFormat="1" ht="23.1" customHeight="1" x14ac:dyDescent="0.2">
      <c r="A10" s="271" t="s">
        <v>95</v>
      </c>
      <c r="B10" s="272"/>
      <c r="C10" s="167">
        <f>ElencoFatture!O7</f>
        <v>0</v>
      </c>
      <c r="D10" s="168"/>
      <c r="E10" s="170"/>
      <c r="F10" s="170"/>
      <c r="G10" s="169"/>
      <c r="H10" s="155"/>
      <c r="I10" s="155"/>
      <c r="J10" s="155"/>
      <c r="K10" s="155"/>
      <c r="L10" s="155"/>
      <c r="M10" s="153"/>
    </row>
    <row r="11" spans="1:16" s="89" customFormat="1" ht="23.1" customHeight="1" x14ac:dyDescent="0.2">
      <c r="A11" s="271" t="s">
        <v>94</v>
      </c>
      <c r="B11" s="273"/>
      <c r="C11" s="167">
        <f>ElencoFatture!O8</f>
        <v>0</v>
      </c>
      <c r="D11" s="168"/>
      <c r="E11" s="271" t="s">
        <v>91</v>
      </c>
      <c r="F11" s="277"/>
      <c r="G11" s="167">
        <f>C11/100*5</f>
        <v>0</v>
      </c>
      <c r="H11" s="155"/>
      <c r="I11" s="263"/>
      <c r="J11" s="263"/>
      <c r="K11" s="96"/>
      <c r="L11" s="166"/>
      <c r="M11" s="153"/>
      <c r="N11" s="255" t="s">
        <v>93</v>
      </c>
      <c r="O11" s="256"/>
      <c r="P11" s="256"/>
    </row>
    <row r="12" spans="1:16" s="89" customFormat="1" ht="23.1" customHeight="1" x14ac:dyDescent="0.2">
      <c r="A12" s="164"/>
      <c r="B12" s="163"/>
      <c r="C12" s="161"/>
      <c r="D12" s="129"/>
      <c r="E12" s="162"/>
      <c r="F12" s="161"/>
      <c r="G12" s="160"/>
      <c r="I12" s="98"/>
      <c r="J12" s="100"/>
      <c r="K12" s="159"/>
      <c r="L12" s="99"/>
      <c r="M12" s="158"/>
    </row>
    <row r="13" spans="1:16" s="89" customFormat="1" ht="23.1" customHeight="1" x14ac:dyDescent="0.2">
      <c r="A13" s="259" t="s">
        <v>92</v>
      </c>
      <c r="B13" s="260"/>
      <c r="C13" s="157">
        <f>C11</f>
        <v>0</v>
      </c>
      <c r="D13" s="165"/>
      <c r="E13" s="259" t="s">
        <v>91</v>
      </c>
      <c r="F13" s="260"/>
      <c r="G13" s="156">
        <f>C13/100*5</f>
        <v>0</v>
      </c>
      <c r="H13" s="155"/>
      <c r="I13" s="261" t="s">
        <v>90</v>
      </c>
      <c r="J13" s="262"/>
      <c r="L13" s="154" t="str">
        <f>IF(ROUND(C7,2)&lt;=ROUND(G13,2),"SI","NO")</f>
        <v>NO</v>
      </c>
      <c r="M13" s="153"/>
      <c r="N13" s="257" t="s">
        <v>89</v>
      </c>
      <c r="O13" s="258"/>
    </row>
    <row r="14" spans="1:16" s="89" customFormat="1" ht="23.1" customHeight="1" x14ac:dyDescent="0.2">
      <c r="A14" s="164"/>
      <c r="B14" s="163"/>
      <c r="C14" s="161"/>
      <c r="D14" s="129"/>
      <c r="E14" s="162"/>
      <c r="F14" s="161"/>
      <c r="G14" s="160"/>
      <c r="I14" s="98"/>
      <c r="J14" s="100"/>
      <c r="K14" s="159"/>
      <c r="L14" s="99"/>
      <c r="M14" s="158"/>
    </row>
    <row r="15" spans="1:16" s="89" customFormat="1" ht="23.1" customHeight="1" x14ac:dyDescent="0.2">
      <c r="A15" s="259" t="s">
        <v>88</v>
      </c>
      <c r="B15" s="278"/>
      <c r="C15" s="157">
        <v>0</v>
      </c>
      <c r="D15" s="96"/>
      <c r="E15" s="259" t="s">
        <v>87</v>
      </c>
      <c r="F15" s="260"/>
      <c r="G15" s="156">
        <f>IF(OR(C15=0, C15="0,00"),0,C7/C15)</f>
        <v>0</v>
      </c>
      <c r="H15" s="155"/>
      <c r="I15" s="261" t="s">
        <v>86</v>
      </c>
      <c r="J15" s="262"/>
      <c r="L15" s="154" t="str">
        <f>IF(G15&lt;=0.9,"SI","NO")</f>
        <v>SI</v>
      </c>
      <c r="M15" s="153"/>
      <c r="N15" s="257" t="s">
        <v>85</v>
      </c>
      <c r="O15" s="258"/>
    </row>
    <row r="16" spans="1:16" s="89" customFormat="1" ht="23.1" customHeight="1" x14ac:dyDescent="0.2">
      <c r="A16" s="97"/>
      <c r="B16" s="100"/>
      <c r="C16" s="101"/>
      <c r="D16" s="101"/>
      <c r="E16" s="138"/>
      <c r="F16" s="101"/>
      <c r="G16" s="98"/>
      <c r="H16" s="98"/>
      <c r="I16" s="98"/>
      <c r="J16" s="100"/>
      <c r="K16" s="99"/>
      <c r="L16" s="99"/>
      <c r="M16" s="152"/>
    </row>
    <row r="17" spans="1:13" x14ac:dyDescent="0.2">
      <c r="B17" s="106"/>
      <c r="C17" s="106"/>
      <c r="D17" s="106"/>
      <c r="E17" s="106"/>
      <c r="F17" s="106"/>
      <c r="J17" s="106"/>
      <c r="K17" s="106"/>
      <c r="L17" s="106"/>
    </row>
    <row r="18" spans="1:13" x14ac:dyDescent="0.2">
      <c r="A18" s="280" t="s">
        <v>84</v>
      </c>
      <c r="B18" s="280"/>
      <c r="C18" s="280"/>
      <c r="D18" s="280"/>
      <c r="E18" s="280"/>
      <c r="F18" s="280"/>
      <c r="G18" s="280"/>
      <c r="H18" s="280"/>
      <c r="I18" s="280"/>
      <c r="J18" s="280"/>
      <c r="K18" s="280"/>
      <c r="L18" s="280"/>
      <c r="M18" s="280"/>
    </row>
    <row r="19" spans="1:13" x14ac:dyDescent="0.2">
      <c r="A19" s="281" t="s">
        <v>83</v>
      </c>
      <c r="B19" s="281"/>
      <c r="C19" s="281"/>
      <c r="D19" s="281"/>
      <c r="E19" s="281"/>
      <c r="F19" s="281"/>
      <c r="G19" s="281"/>
      <c r="H19" s="281"/>
      <c r="I19" s="281"/>
      <c r="J19" s="281"/>
      <c r="K19" s="281"/>
      <c r="L19" s="281"/>
      <c r="M19" s="281"/>
    </row>
    <row r="20" spans="1:13" x14ac:dyDescent="0.2">
      <c r="A20" s="279" t="s">
        <v>82</v>
      </c>
      <c r="B20" s="279"/>
      <c r="C20" s="279"/>
      <c r="D20" s="279"/>
      <c r="E20" s="279"/>
      <c r="F20" s="279"/>
      <c r="G20" s="279"/>
      <c r="H20" s="279"/>
      <c r="I20" s="279"/>
      <c r="J20" s="279"/>
      <c r="K20" s="279"/>
      <c r="L20" s="279"/>
      <c r="M20" s="279"/>
    </row>
    <row r="21" spans="1:13" x14ac:dyDescent="0.2">
      <c r="A21" s="151" t="s">
        <v>81</v>
      </c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151"/>
      <c r="M21" s="151"/>
    </row>
    <row r="22" spans="1:13" x14ac:dyDescent="0.2">
      <c r="A22" s="279" t="s">
        <v>80</v>
      </c>
      <c r="B22" s="279"/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279"/>
    </row>
    <row r="23" spans="1:13" x14ac:dyDescent="0.2">
      <c r="A23" s="279" t="s">
        <v>79</v>
      </c>
      <c r="B23" s="279"/>
      <c r="C23" s="279"/>
      <c r="D23" s="279"/>
      <c r="E23" s="279"/>
      <c r="F23" s="279"/>
      <c r="G23" s="279"/>
      <c r="H23" s="279"/>
      <c r="I23" s="279"/>
      <c r="J23" s="279"/>
      <c r="K23" s="279"/>
      <c r="L23" s="279"/>
      <c r="M23" s="279"/>
    </row>
    <row r="24" spans="1:13" x14ac:dyDescent="0.2">
      <c r="A24" s="279" t="s">
        <v>78</v>
      </c>
      <c r="B24" s="279"/>
      <c r="C24" s="279"/>
      <c r="D24" s="279"/>
      <c r="E24" s="279"/>
      <c r="F24" s="279"/>
      <c r="G24" s="279"/>
      <c r="H24" s="279"/>
      <c r="I24" s="279"/>
      <c r="J24" s="279"/>
      <c r="K24" s="279"/>
      <c r="L24" s="279"/>
      <c r="M24" s="279"/>
    </row>
    <row r="25" spans="1:13" x14ac:dyDescent="0.2">
      <c r="A25" s="279" t="s">
        <v>77</v>
      </c>
      <c r="B25" s="279"/>
      <c r="C25" s="279"/>
      <c r="D25" s="279"/>
      <c r="E25" s="279"/>
      <c r="F25" s="279"/>
      <c r="G25" s="279"/>
      <c r="H25" s="279"/>
      <c r="I25" s="279"/>
      <c r="J25" s="279"/>
      <c r="K25" s="279"/>
      <c r="L25" s="279"/>
      <c r="M25" s="279"/>
    </row>
    <row r="26" spans="1:13" x14ac:dyDescent="0.2">
      <c r="A26" s="150" t="s">
        <v>76</v>
      </c>
      <c r="B26" s="147"/>
      <c r="C26" s="149"/>
      <c r="D26" s="149"/>
      <c r="E26" s="149"/>
      <c r="F26" s="149"/>
      <c r="G26" s="147"/>
      <c r="H26" s="147"/>
      <c r="I26" s="147"/>
      <c r="J26" s="147"/>
      <c r="K26" s="148"/>
      <c r="L26" s="148"/>
      <c r="M26" s="147"/>
    </row>
    <row r="27" spans="1:13" x14ac:dyDescent="0.2">
      <c r="A27" s="146" t="s">
        <v>75</v>
      </c>
    </row>
  </sheetData>
  <sheetProtection password="D3C7" sheet="1"/>
  <mergeCells count="29">
    <mergeCell ref="A25:M25"/>
    <mergeCell ref="A23:M23"/>
    <mergeCell ref="A13:B13"/>
    <mergeCell ref="A18:M18"/>
    <mergeCell ref="A19:M19"/>
    <mergeCell ref="A20:M20"/>
    <mergeCell ref="A22:M22"/>
    <mergeCell ref="A24:M24"/>
    <mergeCell ref="A15:B15"/>
    <mergeCell ref="I13:J13"/>
    <mergeCell ref="A1:M1"/>
    <mergeCell ref="A5:B5"/>
    <mergeCell ref="E9:F9"/>
    <mergeCell ref="A10:B10"/>
    <mergeCell ref="A11:B11"/>
    <mergeCell ref="A3:M3"/>
    <mergeCell ref="A9:B9"/>
    <mergeCell ref="E11:F11"/>
    <mergeCell ref="A7:B7"/>
    <mergeCell ref="N5:O5"/>
    <mergeCell ref="N13:O13"/>
    <mergeCell ref="N15:O15"/>
    <mergeCell ref="E15:F15"/>
    <mergeCell ref="I15:J15"/>
    <mergeCell ref="I11:J11"/>
    <mergeCell ref="E13:F13"/>
    <mergeCell ref="E7:G7"/>
    <mergeCell ref="N7:P7"/>
    <mergeCell ref="N11:P11"/>
  </mergeCells>
  <conditionalFormatting sqref="L15 L11 E5">
    <cfRule type="containsText" dxfId="5" priority="5" stopIfTrue="1" operator="containsText" text="SI">
      <formula>NOT(ISERROR(SEARCH("SI",E5)))</formula>
    </cfRule>
    <cfRule type="containsText" dxfId="4" priority="6" stopIfTrue="1" operator="containsText" text="NO">
      <formula>NOT(ISERROR(SEARCH("NO",E5)))</formula>
    </cfRule>
  </conditionalFormatting>
  <conditionalFormatting sqref="L7">
    <cfRule type="containsText" dxfId="3" priority="3" stopIfTrue="1" operator="containsText" text="SI">
      <formula>NOT(ISERROR(SEARCH("SI",L7)))</formula>
    </cfRule>
    <cfRule type="containsText" dxfId="2" priority="4" stopIfTrue="1" operator="containsText" text="NO">
      <formula>NOT(ISERROR(SEARCH("NO",L7)))</formula>
    </cfRule>
  </conditionalFormatting>
  <conditionalFormatting sqref="L13">
    <cfRule type="containsText" dxfId="1" priority="1" stopIfTrue="1" operator="containsText" text="SI">
      <formula>NOT(ISERROR(SEARCH("SI",L13)))</formula>
    </cfRule>
    <cfRule type="containsText" dxfId="0" priority="2" stopIfTrue="1" operator="containsText" text="NO">
      <formula>NOT(ISERROR(SEARCH("NO",L13)))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4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E52"/>
  <sheetViews>
    <sheetView showGridLines="0" tabSelected="1" zoomScaleNormal="100" workbookViewId="0">
      <selection activeCell="G6" sqref="G6"/>
    </sheetView>
  </sheetViews>
  <sheetFormatPr defaultRowHeight="15" x14ac:dyDescent="0.2"/>
  <cols>
    <col min="1" max="1" width="5.7109375" style="106" bestFit="1" customWidth="1"/>
    <col min="2" max="2" width="6.28515625" style="106" bestFit="1" customWidth="1"/>
    <col min="3" max="3" width="10.7109375" style="118" bestFit="1" customWidth="1"/>
    <col min="4" max="4" width="18.140625" style="119" customWidth="1"/>
    <col min="5" max="5" width="10.7109375" style="118" bestFit="1" customWidth="1"/>
    <col min="6" max="6" width="16.5703125" style="119" customWidth="1"/>
    <col min="7" max="8" width="12.140625" style="120" customWidth="1"/>
    <col min="9" max="9" width="8" style="117" customWidth="1"/>
    <col min="10" max="10" width="12.140625" style="120" customWidth="1"/>
    <col min="11" max="12" width="14.85546875" style="106" customWidth="1"/>
    <col min="13" max="13" width="5.7109375" style="106" bestFit="1" customWidth="1"/>
    <col min="14" max="14" width="8.28515625" style="106" bestFit="1" customWidth="1"/>
    <col min="15" max="15" width="10.7109375" style="118" bestFit="1" customWidth="1"/>
    <col min="16" max="16" width="25.5703125" style="119" customWidth="1"/>
    <col min="17" max="17" width="16.7109375" style="118" customWidth="1"/>
    <col min="18" max="18" width="19.28515625" style="118" customWidth="1"/>
    <col min="19" max="19" width="7" style="106" hidden="1" customWidth="1"/>
    <col min="20" max="20" width="22.28515625" style="119" hidden="1" customWidth="1"/>
    <col min="21" max="24" width="0" style="106" hidden="1" customWidth="1"/>
    <col min="25" max="25" width="5.7109375" style="106" hidden="1" customWidth="1"/>
    <col min="26" max="26" width="8.28515625" style="106" hidden="1" customWidth="1"/>
    <col min="27" max="27" width="3.28515625" style="106" hidden="1" customWidth="1"/>
    <col min="28" max="28" width="13.7109375" style="106" customWidth="1"/>
    <col min="29" max="29" width="14" style="118" customWidth="1"/>
    <col min="30" max="30" width="3" style="106" hidden="1" customWidth="1"/>
    <col min="31" max="31" width="9.140625" style="147" customWidth="1"/>
    <col min="32" max="16384" width="9.140625" style="106"/>
  </cols>
  <sheetData>
    <row r="1" spans="1:31" s="89" customFormat="1" ht="23.1" customHeight="1" x14ac:dyDescent="0.2">
      <c r="A1" s="245" t="s">
        <v>118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  <c r="AA1" s="246"/>
      <c r="AB1" s="246"/>
      <c r="AC1" s="246"/>
      <c r="AE1" s="198"/>
    </row>
    <row r="2" spans="1:31" s="96" customFormat="1" ht="15" customHeight="1" x14ac:dyDescent="0.2">
      <c r="A2" s="90"/>
      <c r="B2" s="91"/>
      <c r="C2" s="21"/>
      <c r="D2" s="92"/>
      <c r="E2" s="21"/>
      <c r="F2" s="92"/>
      <c r="G2" s="93"/>
      <c r="H2" s="93"/>
      <c r="I2" s="137"/>
      <c r="J2" s="93"/>
      <c r="K2" s="91"/>
      <c r="L2" s="91"/>
      <c r="M2" s="91"/>
      <c r="N2" s="91"/>
      <c r="O2" s="21"/>
      <c r="P2" s="92"/>
      <c r="Q2" s="21"/>
      <c r="R2" s="21"/>
      <c r="S2" s="91"/>
      <c r="T2" s="92"/>
      <c r="U2" s="91"/>
      <c r="V2" s="91"/>
      <c r="W2" s="91"/>
      <c r="X2" s="91"/>
      <c r="Y2" s="91"/>
      <c r="Z2" s="91"/>
      <c r="AA2" s="91"/>
      <c r="AB2" s="91"/>
      <c r="AC2" s="205" t="s">
        <v>119</v>
      </c>
      <c r="AE2" s="199"/>
    </row>
    <row r="3" spans="1:31" s="89" customFormat="1" ht="23.1" customHeight="1" x14ac:dyDescent="0.2">
      <c r="A3" s="274" t="s">
        <v>72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3"/>
      <c r="P3" s="283"/>
      <c r="Q3" s="283"/>
      <c r="R3" s="283"/>
      <c r="S3" s="283"/>
      <c r="T3" s="283"/>
      <c r="U3" s="283"/>
      <c r="V3" s="283"/>
      <c r="W3" s="283"/>
      <c r="X3" s="283"/>
      <c r="Y3" s="283"/>
      <c r="Z3" s="283"/>
      <c r="AA3" s="283"/>
      <c r="AB3" s="283"/>
      <c r="AC3" s="284"/>
      <c r="AE3" s="198"/>
    </row>
    <row r="4" spans="1:31" s="89" customFormat="1" ht="23.1" customHeight="1" x14ac:dyDescent="0.2">
      <c r="A4" s="97"/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4"/>
      <c r="Q4" s="144"/>
      <c r="R4" s="144"/>
      <c r="S4" s="144"/>
      <c r="T4" s="144"/>
      <c r="U4" s="144"/>
      <c r="V4" s="144"/>
      <c r="W4" s="144"/>
      <c r="X4" s="144"/>
      <c r="Y4" s="144"/>
      <c r="Z4" s="144"/>
      <c r="AA4" s="144"/>
      <c r="AB4" s="144"/>
      <c r="AC4" s="136"/>
      <c r="AE4" s="198"/>
    </row>
    <row r="5" spans="1:31" s="89" customFormat="1" ht="23.1" customHeight="1" x14ac:dyDescent="0.2">
      <c r="A5" s="269" t="s">
        <v>73</v>
      </c>
      <c r="B5" s="282"/>
      <c r="C5" s="282"/>
      <c r="D5" s="282"/>
      <c r="E5" s="282"/>
      <c r="F5" s="285"/>
      <c r="G5" s="206">
        <f>(G45)</f>
        <v>142177.84999999998</v>
      </c>
      <c r="H5" s="135"/>
      <c r="I5" s="135"/>
      <c r="J5" s="135"/>
      <c r="K5" s="135"/>
      <c r="L5" s="135"/>
      <c r="M5" s="135"/>
      <c r="N5" s="135"/>
      <c r="O5" s="135"/>
      <c r="P5" s="144"/>
      <c r="Q5" s="144"/>
      <c r="R5" s="144"/>
      <c r="S5" s="144"/>
      <c r="T5" s="144"/>
      <c r="U5" s="144"/>
      <c r="V5" s="144"/>
      <c r="W5" s="144"/>
      <c r="X5" s="144"/>
      <c r="Y5" s="144"/>
      <c r="Z5" s="144"/>
      <c r="AA5" s="144"/>
      <c r="AB5" s="144"/>
      <c r="AC5" s="136"/>
      <c r="AE5" s="198"/>
    </row>
    <row r="6" spans="1:31" s="89" customFormat="1" ht="23.1" customHeight="1" x14ac:dyDescent="0.2">
      <c r="A6" s="269" t="s">
        <v>74</v>
      </c>
      <c r="B6" s="282"/>
      <c r="C6" s="282"/>
      <c r="D6" s="282"/>
      <c r="E6" s="282"/>
      <c r="F6" s="282"/>
      <c r="G6" s="208">
        <f>(AD45)</f>
        <v>12</v>
      </c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44"/>
      <c r="Z6" s="144"/>
      <c r="AA6" s="144"/>
      <c r="AB6" s="144"/>
      <c r="AC6" s="136"/>
      <c r="AE6" s="198"/>
    </row>
    <row r="7" spans="1:31" s="89" customFormat="1" ht="23.1" customHeight="1" x14ac:dyDescent="0.2">
      <c r="A7" s="97"/>
      <c r="B7" s="98"/>
      <c r="C7" s="99"/>
      <c r="D7" s="100"/>
      <c r="E7" s="99"/>
      <c r="F7" s="100"/>
      <c r="G7" s="101"/>
      <c r="H7" s="101"/>
      <c r="I7" s="138"/>
      <c r="J7" s="101"/>
      <c r="K7" s="98"/>
      <c r="L7" s="98"/>
      <c r="M7" s="98"/>
      <c r="N7" s="98"/>
      <c r="O7" s="99"/>
      <c r="P7" s="100"/>
      <c r="Q7" s="99"/>
      <c r="R7" s="99"/>
      <c r="S7" s="98"/>
      <c r="T7" s="100"/>
      <c r="U7" s="98"/>
      <c r="V7" s="98"/>
      <c r="W7" s="98"/>
      <c r="X7" s="98"/>
      <c r="Y7" s="98"/>
      <c r="Z7" s="98"/>
      <c r="AA7" s="98"/>
      <c r="AB7" s="98"/>
      <c r="AC7" s="143"/>
      <c r="AE7" s="198"/>
    </row>
    <row r="8" spans="1:31" s="89" customFormat="1" ht="23.1" customHeight="1" x14ac:dyDescent="0.2">
      <c r="A8" s="229" t="s">
        <v>14</v>
      </c>
      <c r="B8" s="239"/>
      <c r="C8" s="240"/>
      <c r="D8" s="229" t="s">
        <v>15</v>
      </c>
      <c r="E8" s="239"/>
      <c r="F8" s="239"/>
      <c r="G8" s="239"/>
      <c r="H8" s="239"/>
      <c r="I8" s="239"/>
      <c r="J8" s="239"/>
      <c r="K8" s="239"/>
      <c r="L8" s="240"/>
      <c r="M8" s="229" t="s">
        <v>16</v>
      </c>
      <c r="N8" s="239"/>
      <c r="O8" s="240"/>
      <c r="P8" s="229" t="s">
        <v>1</v>
      </c>
      <c r="Q8" s="239"/>
      <c r="R8" s="239"/>
      <c r="S8" s="229" t="s">
        <v>17</v>
      </c>
      <c r="T8" s="240"/>
      <c r="U8" s="229" t="s">
        <v>18</v>
      </c>
      <c r="V8" s="239"/>
      <c r="W8" s="239"/>
      <c r="X8" s="240"/>
      <c r="Y8" s="229" t="s">
        <v>19</v>
      </c>
      <c r="Z8" s="239"/>
      <c r="AA8" s="239"/>
      <c r="AB8" s="102" t="s">
        <v>47</v>
      </c>
      <c r="AC8" s="102" t="s">
        <v>71</v>
      </c>
      <c r="AE8" s="198"/>
    </row>
    <row r="9" spans="1:31" ht="36" customHeight="1" x14ac:dyDescent="0.2">
      <c r="A9" s="103" t="s">
        <v>21</v>
      </c>
      <c r="B9" s="103" t="s">
        <v>22</v>
      </c>
      <c r="C9" s="141" t="s">
        <v>25</v>
      </c>
      <c r="D9" s="103" t="s">
        <v>24</v>
      </c>
      <c r="E9" s="104" t="s">
        <v>25</v>
      </c>
      <c r="F9" s="103" t="s">
        <v>26</v>
      </c>
      <c r="G9" s="139" t="s">
        <v>66</v>
      </c>
      <c r="H9" s="105" t="s">
        <v>67</v>
      </c>
      <c r="I9" s="140" t="s">
        <v>68</v>
      </c>
      <c r="J9" s="139" t="s">
        <v>69</v>
      </c>
      <c r="K9" s="103" t="s">
        <v>28</v>
      </c>
      <c r="L9" s="103" t="s">
        <v>113</v>
      </c>
      <c r="M9" s="103" t="s">
        <v>21</v>
      </c>
      <c r="N9" s="103" t="s">
        <v>24</v>
      </c>
      <c r="O9" s="141" t="s">
        <v>25</v>
      </c>
      <c r="P9" s="103" t="s">
        <v>30</v>
      </c>
      <c r="Q9" s="104" t="s">
        <v>31</v>
      </c>
      <c r="R9" s="104" t="s">
        <v>32</v>
      </c>
      <c r="S9" s="103" t="s">
        <v>33</v>
      </c>
      <c r="T9" s="103" t="s">
        <v>26</v>
      </c>
      <c r="U9" s="103" t="s">
        <v>33</v>
      </c>
      <c r="V9" s="103" t="s">
        <v>34</v>
      </c>
      <c r="W9" s="103" t="s">
        <v>35</v>
      </c>
      <c r="X9" s="103" t="s">
        <v>36</v>
      </c>
      <c r="Y9" s="103" t="s">
        <v>21</v>
      </c>
      <c r="Z9" s="103" t="s">
        <v>24</v>
      </c>
      <c r="AA9" s="103" t="s">
        <v>37</v>
      </c>
      <c r="AB9" s="103" t="s">
        <v>25</v>
      </c>
      <c r="AC9" s="142" t="s">
        <v>70</v>
      </c>
    </row>
    <row r="10" spans="1:31" x14ac:dyDescent="0.2">
      <c r="A10" s="209">
        <v>2026</v>
      </c>
      <c r="B10" s="209">
        <v>906</v>
      </c>
      <c r="C10" s="209" t="s">
        <v>191</v>
      </c>
      <c r="D10" s="210" t="s">
        <v>192</v>
      </c>
      <c r="E10" s="210" t="s">
        <v>193</v>
      </c>
      <c r="F10" s="210" t="s">
        <v>194</v>
      </c>
      <c r="G10" s="211">
        <v>1664</v>
      </c>
      <c r="H10" s="211">
        <v>0</v>
      </c>
      <c r="I10" s="209" t="s">
        <v>140</v>
      </c>
      <c r="J10" s="211">
        <f t="shared" ref="J10:J43" si="0">IF(I10="SI",G10-H10,G10)</f>
        <v>1664</v>
      </c>
      <c r="K10" s="209" t="s">
        <v>195</v>
      </c>
      <c r="L10" s="209" t="s">
        <v>196</v>
      </c>
      <c r="M10" s="209" t="s">
        <v>127</v>
      </c>
      <c r="N10" s="209" t="s">
        <v>197</v>
      </c>
      <c r="O10" s="209" t="s">
        <v>198</v>
      </c>
      <c r="P10" s="210" t="s">
        <v>199</v>
      </c>
      <c r="Q10" s="209" t="s">
        <v>200</v>
      </c>
      <c r="R10" s="209" t="s">
        <v>201</v>
      </c>
      <c r="S10" s="209" t="s">
        <v>132</v>
      </c>
      <c r="T10" s="209" t="s">
        <v>133</v>
      </c>
      <c r="U10" s="212" t="s">
        <v>172</v>
      </c>
      <c r="V10" s="212">
        <v>3770</v>
      </c>
      <c r="W10" s="212">
        <v>11862</v>
      </c>
      <c r="X10" s="212">
        <v>99</v>
      </c>
      <c r="Y10" s="212">
        <v>2026</v>
      </c>
      <c r="Z10" s="212">
        <v>587</v>
      </c>
      <c r="AA10" s="212">
        <v>0</v>
      </c>
      <c r="AB10" s="209" t="s">
        <v>123</v>
      </c>
      <c r="AC10" s="209" t="s">
        <v>202</v>
      </c>
      <c r="AD10" s="106">
        <v>1</v>
      </c>
    </row>
    <row r="11" spans="1:31" x14ac:dyDescent="0.2">
      <c r="A11" s="209">
        <v>2026</v>
      </c>
      <c r="B11" s="209">
        <v>1105</v>
      </c>
      <c r="C11" s="209" t="s">
        <v>267</v>
      </c>
      <c r="D11" s="210" t="s">
        <v>268</v>
      </c>
      <c r="E11" s="210" t="s">
        <v>162</v>
      </c>
      <c r="F11" s="210" t="s">
        <v>269</v>
      </c>
      <c r="G11" s="211">
        <v>454.3</v>
      </c>
      <c r="H11" s="211">
        <v>69.3</v>
      </c>
      <c r="I11" s="209" t="s">
        <v>124</v>
      </c>
      <c r="J11" s="211">
        <f t="shared" si="0"/>
        <v>385</v>
      </c>
      <c r="K11" s="209" t="s">
        <v>270</v>
      </c>
      <c r="L11" s="209" t="s">
        <v>271</v>
      </c>
      <c r="M11" s="209" t="s">
        <v>127</v>
      </c>
      <c r="N11" s="209" t="s">
        <v>272</v>
      </c>
      <c r="O11" s="209" t="s">
        <v>162</v>
      </c>
      <c r="P11" s="210" t="s">
        <v>273</v>
      </c>
      <c r="Q11" s="209" t="s">
        <v>274</v>
      </c>
      <c r="R11" s="209" t="s">
        <v>275</v>
      </c>
      <c r="S11" s="209" t="s">
        <v>146</v>
      </c>
      <c r="T11" s="209" t="s">
        <v>147</v>
      </c>
      <c r="U11" s="212" t="s">
        <v>265</v>
      </c>
      <c r="V11" s="212">
        <v>580</v>
      </c>
      <c r="W11" s="212">
        <v>370</v>
      </c>
      <c r="X11" s="212">
        <v>99</v>
      </c>
      <c r="Y11" s="212">
        <v>2026</v>
      </c>
      <c r="Z11" s="212">
        <v>785</v>
      </c>
      <c r="AA11" s="212">
        <v>0</v>
      </c>
      <c r="AB11" s="209" t="s">
        <v>150</v>
      </c>
      <c r="AC11" s="209" t="s">
        <v>276</v>
      </c>
      <c r="AD11" s="106">
        <v>1</v>
      </c>
    </row>
    <row r="12" spans="1:31" x14ac:dyDescent="0.2">
      <c r="A12" s="209">
        <v>2026</v>
      </c>
      <c r="B12" s="209">
        <v>1149</v>
      </c>
      <c r="C12" s="209" t="s">
        <v>120</v>
      </c>
      <c r="D12" s="210" t="s">
        <v>121</v>
      </c>
      <c r="E12" s="210" t="s">
        <v>122</v>
      </c>
      <c r="F12" s="210" t="s">
        <v>123</v>
      </c>
      <c r="G12" s="211">
        <v>11495</v>
      </c>
      <c r="H12" s="211">
        <v>1045</v>
      </c>
      <c r="I12" s="209" t="s">
        <v>124</v>
      </c>
      <c r="J12" s="211">
        <f t="shared" si="0"/>
        <v>10450</v>
      </c>
      <c r="K12" s="209" t="s">
        <v>125</v>
      </c>
      <c r="L12" s="209" t="s">
        <v>126</v>
      </c>
      <c r="M12" s="209" t="s">
        <v>127</v>
      </c>
      <c r="N12" s="209" t="s">
        <v>128</v>
      </c>
      <c r="O12" s="209" t="s">
        <v>122</v>
      </c>
      <c r="P12" s="210" t="s">
        <v>129</v>
      </c>
      <c r="Q12" s="209" t="s">
        <v>130</v>
      </c>
      <c r="R12" s="209" t="s">
        <v>131</v>
      </c>
      <c r="S12" s="209" t="s">
        <v>132</v>
      </c>
      <c r="T12" s="209" t="s">
        <v>133</v>
      </c>
      <c r="U12" s="212" t="s">
        <v>134</v>
      </c>
      <c r="V12" s="212">
        <v>4100</v>
      </c>
      <c r="W12" s="212">
        <v>2150</v>
      </c>
      <c r="X12" s="212">
        <v>99</v>
      </c>
      <c r="Y12" s="212">
        <v>2026</v>
      </c>
      <c r="Z12" s="212">
        <v>946</v>
      </c>
      <c r="AA12" s="212">
        <v>0</v>
      </c>
      <c r="AB12" s="209" t="s">
        <v>123</v>
      </c>
      <c r="AC12" s="209" t="s">
        <v>135</v>
      </c>
      <c r="AD12" s="106">
        <v>1</v>
      </c>
    </row>
    <row r="13" spans="1:31" x14ac:dyDescent="0.2">
      <c r="A13" s="209">
        <v>2026</v>
      </c>
      <c r="B13" s="209">
        <v>1180</v>
      </c>
      <c r="C13" s="209" t="s">
        <v>288</v>
      </c>
      <c r="D13" s="210" t="s">
        <v>289</v>
      </c>
      <c r="E13" s="210" t="s">
        <v>290</v>
      </c>
      <c r="F13" s="210" t="s">
        <v>291</v>
      </c>
      <c r="G13" s="211">
        <v>3669.66</v>
      </c>
      <c r="H13" s="211">
        <v>323.82</v>
      </c>
      <c r="I13" s="209" t="s">
        <v>124</v>
      </c>
      <c r="J13" s="211">
        <f t="shared" si="0"/>
        <v>3345.8399999999997</v>
      </c>
      <c r="K13" s="209" t="s">
        <v>292</v>
      </c>
      <c r="L13" s="209" t="s">
        <v>293</v>
      </c>
      <c r="M13" s="209" t="s">
        <v>127</v>
      </c>
      <c r="N13" s="209" t="s">
        <v>294</v>
      </c>
      <c r="O13" s="209" t="s">
        <v>120</v>
      </c>
      <c r="P13" s="210" t="s">
        <v>295</v>
      </c>
      <c r="Q13" s="209" t="s">
        <v>296</v>
      </c>
      <c r="R13" s="209" t="s">
        <v>296</v>
      </c>
      <c r="S13" s="209" t="s">
        <v>146</v>
      </c>
      <c r="T13" s="209" t="s">
        <v>147</v>
      </c>
      <c r="U13" s="212" t="s">
        <v>265</v>
      </c>
      <c r="V13" s="212">
        <v>580</v>
      </c>
      <c r="W13" s="212">
        <v>362</v>
      </c>
      <c r="X13" s="212">
        <v>99</v>
      </c>
      <c r="Y13" s="212">
        <v>2026</v>
      </c>
      <c r="Z13" s="212">
        <v>972</v>
      </c>
      <c r="AA13" s="212">
        <v>0</v>
      </c>
      <c r="AB13" s="209" t="s">
        <v>123</v>
      </c>
      <c r="AC13" s="209" t="s">
        <v>297</v>
      </c>
      <c r="AD13" s="106">
        <v>1</v>
      </c>
    </row>
    <row r="14" spans="1:31" x14ac:dyDescent="0.2">
      <c r="A14" s="209">
        <v>2026</v>
      </c>
      <c r="B14" s="209">
        <v>1181</v>
      </c>
      <c r="C14" s="209" t="s">
        <v>136</v>
      </c>
      <c r="D14" s="210" t="s">
        <v>137</v>
      </c>
      <c r="E14" s="210" t="s">
        <v>138</v>
      </c>
      <c r="F14" s="210" t="s">
        <v>139</v>
      </c>
      <c r="G14" s="211">
        <v>1413.71</v>
      </c>
      <c r="H14" s="211">
        <v>254.93</v>
      </c>
      <c r="I14" s="209" t="s">
        <v>140</v>
      </c>
      <c r="J14" s="211">
        <f t="shared" si="0"/>
        <v>1413.71</v>
      </c>
      <c r="K14" s="209" t="s">
        <v>141</v>
      </c>
      <c r="L14" s="209" t="s">
        <v>142</v>
      </c>
      <c r="M14" s="209" t="s">
        <v>127</v>
      </c>
      <c r="N14" s="209" t="s">
        <v>143</v>
      </c>
      <c r="O14" s="209" t="s">
        <v>138</v>
      </c>
      <c r="P14" s="210" t="s">
        <v>144</v>
      </c>
      <c r="Q14" s="209" t="s">
        <v>145</v>
      </c>
      <c r="R14" s="209" t="s">
        <v>145</v>
      </c>
      <c r="S14" s="209" t="s">
        <v>146</v>
      </c>
      <c r="T14" s="209" t="s">
        <v>147</v>
      </c>
      <c r="U14" s="212" t="s">
        <v>148</v>
      </c>
      <c r="V14" s="212">
        <v>9730</v>
      </c>
      <c r="W14" s="212">
        <v>3920</v>
      </c>
      <c r="X14" s="212">
        <v>31</v>
      </c>
      <c r="Y14" s="212">
        <v>2026</v>
      </c>
      <c r="Z14" s="212">
        <v>73</v>
      </c>
      <c r="AA14" s="212">
        <v>0</v>
      </c>
      <c r="AB14" s="209" t="s">
        <v>123</v>
      </c>
      <c r="AC14" s="209" t="s">
        <v>149</v>
      </c>
      <c r="AD14" s="106">
        <v>1</v>
      </c>
    </row>
    <row r="15" spans="1:31" x14ac:dyDescent="0.2">
      <c r="A15" s="209">
        <v>2026</v>
      </c>
      <c r="B15" s="209">
        <v>1175</v>
      </c>
      <c r="C15" s="209" t="s">
        <v>152</v>
      </c>
      <c r="D15" s="210" t="s">
        <v>254</v>
      </c>
      <c r="E15" s="210" t="s">
        <v>255</v>
      </c>
      <c r="F15" s="210" t="s">
        <v>256</v>
      </c>
      <c r="G15" s="211">
        <v>16.690000000000001</v>
      </c>
      <c r="H15" s="211">
        <v>3.01</v>
      </c>
      <c r="I15" s="209" t="s">
        <v>124</v>
      </c>
      <c r="J15" s="211">
        <f t="shared" si="0"/>
        <v>13.680000000000001</v>
      </c>
      <c r="K15" s="209" t="s">
        <v>257</v>
      </c>
      <c r="L15" s="209" t="s">
        <v>123</v>
      </c>
      <c r="M15" s="209" t="s">
        <v>127</v>
      </c>
      <c r="N15" s="209" t="s">
        <v>258</v>
      </c>
      <c r="O15" s="209" t="s">
        <v>255</v>
      </c>
      <c r="P15" s="210" t="s">
        <v>259</v>
      </c>
      <c r="Q15" s="209" t="s">
        <v>260</v>
      </c>
      <c r="R15" s="209" t="s">
        <v>260</v>
      </c>
      <c r="S15" s="209" t="s">
        <v>261</v>
      </c>
      <c r="T15" s="209" t="s">
        <v>262</v>
      </c>
      <c r="U15" s="212" t="s">
        <v>263</v>
      </c>
      <c r="V15" s="212">
        <v>470</v>
      </c>
      <c r="W15" s="212">
        <v>550</v>
      </c>
      <c r="X15" s="212">
        <v>1</v>
      </c>
      <c r="Y15" s="212">
        <v>2026</v>
      </c>
      <c r="Z15" s="212">
        <v>1195</v>
      </c>
      <c r="AA15" s="212">
        <v>0</v>
      </c>
      <c r="AB15" s="209" t="s">
        <v>136</v>
      </c>
      <c r="AC15" s="209" t="s">
        <v>264</v>
      </c>
      <c r="AD15" s="106">
        <v>1</v>
      </c>
    </row>
    <row r="16" spans="1:31" x14ac:dyDescent="0.2">
      <c r="A16" s="209">
        <v>2026</v>
      </c>
      <c r="B16" s="209">
        <v>1175</v>
      </c>
      <c r="C16" s="209" t="s">
        <v>152</v>
      </c>
      <c r="D16" s="210" t="s">
        <v>254</v>
      </c>
      <c r="E16" s="210" t="s">
        <v>255</v>
      </c>
      <c r="F16" s="210" t="s">
        <v>256</v>
      </c>
      <c r="G16" s="211">
        <v>5.98</v>
      </c>
      <c r="H16" s="211">
        <v>1.07</v>
      </c>
      <c r="I16" s="209" t="s">
        <v>124</v>
      </c>
      <c r="J16" s="211">
        <f t="shared" si="0"/>
        <v>4.91</v>
      </c>
      <c r="K16" s="209" t="s">
        <v>257</v>
      </c>
      <c r="L16" s="209" t="s">
        <v>123</v>
      </c>
      <c r="M16" s="209" t="s">
        <v>127</v>
      </c>
      <c r="N16" s="209" t="s">
        <v>258</v>
      </c>
      <c r="O16" s="209" t="s">
        <v>255</v>
      </c>
      <c r="P16" s="210" t="s">
        <v>259</v>
      </c>
      <c r="Q16" s="209" t="s">
        <v>260</v>
      </c>
      <c r="R16" s="209" t="s">
        <v>260</v>
      </c>
      <c r="S16" s="209" t="s">
        <v>261</v>
      </c>
      <c r="T16" s="209" t="s">
        <v>262</v>
      </c>
      <c r="U16" s="212" t="s">
        <v>263</v>
      </c>
      <c r="V16" s="212">
        <v>470</v>
      </c>
      <c r="W16" s="212">
        <v>550</v>
      </c>
      <c r="X16" s="212">
        <v>1</v>
      </c>
      <c r="Y16" s="212">
        <v>2026</v>
      </c>
      <c r="Z16" s="212">
        <v>862</v>
      </c>
      <c r="AA16" s="212">
        <v>0</v>
      </c>
      <c r="AB16" s="209" t="s">
        <v>136</v>
      </c>
      <c r="AC16" s="209" t="s">
        <v>264</v>
      </c>
      <c r="AD16" s="106">
        <v>0</v>
      </c>
    </row>
    <row r="17" spans="1:30" x14ac:dyDescent="0.2">
      <c r="A17" s="209">
        <v>2026</v>
      </c>
      <c r="B17" s="209">
        <v>1175</v>
      </c>
      <c r="C17" s="209" t="s">
        <v>152</v>
      </c>
      <c r="D17" s="210" t="s">
        <v>254</v>
      </c>
      <c r="E17" s="210" t="s">
        <v>255</v>
      </c>
      <c r="F17" s="210" t="s">
        <v>256</v>
      </c>
      <c r="G17" s="211">
        <v>14.84</v>
      </c>
      <c r="H17" s="211">
        <v>2.68</v>
      </c>
      <c r="I17" s="209" t="s">
        <v>124</v>
      </c>
      <c r="J17" s="211">
        <f t="shared" si="0"/>
        <v>12.16</v>
      </c>
      <c r="K17" s="209" t="s">
        <v>257</v>
      </c>
      <c r="L17" s="209" t="s">
        <v>123</v>
      </c>
      <c r="M17" s="209" t="s">
        <v>127</v>
      </c>
      <c r="N17" s="209" t="s">
        <v>258</v>
      </c>
      <c r="O17" s="209" t="s">
        <v>255</v>
      </c>
      <c r="P17" s="210" t="s">
        <v>259</v>
      </c>
      <c r="Q17" s="209" t="s">
        <v>260</v>
      </c>
      <c r="R17" s="209" t="s">
        <v>260</v>
      </c>
      <c r="S17" s="209" t="s">
        <v>261</v>
      </c>
      <c r="T17" s="209" t="s">
        <v>262</v>
      </c>
      <c r="U17" s="212" t="s">
        <v>189</v>
      </c>
      <c r="V17" s="212">
        <v>140</v>
      </c>
      <c r="W17" s="212">
        <v>180</v>
      </c>
      <c r="X17" s="212">
        <v>12</v>
      </c>
      <c r="Y17" s="212">
        <v>2026</v>
      </c>
      <c r="Z17" s="212">
        <v>1189</v>
      </c>
      <c r="AA17" s="212">
        <v>0</v>
      </c>
      <c r="AB17" s="209" t="s">
        <v>136</v>
      </c>
      <c r="AC17" s="209" t="s">
        <v>264</v>
      </c>
      <c r="AD17" s="106">
        <v>0</v>
      </c>
    </row>
    <row r="18" spans="1:30" x14ac:dyDescent="0.2">
      <c r="A18" s="209">
        <v>2026</v>
      </c>
      <c r="B18" s="209">
        <v>1175</v>
      </c>
      <c r="C18" s="209" t="s">
        <v>152</v>
      </c>
      <c r="D18" s="210" t="s">
        <v>254</v>
      </c>
      <c r="E18" s="210" t="s">
        <v>255</v>
      </c>
      <c r="F18" s="210" t="s">
        <v>256</v>
      </c>
      <c r="G18" s="211">
        <v>20.5</v>
      </c>
      <c r="H18" s="211">
        <v>3.7</v>
      </c>
      <c r="I18" s="209" t="s">
        <v>124</v>
      </c>
      <c r="J18" s="211">
        <f t="shared" si="0"/>
        <v>16.8</v>
      </c>
      <c r="K18" s="209" t="s">
        <v>257</v>
      </c>
      <c r="L18" s="209" t="s">
        <v>123</v>
      </c>
      <c r="M18" s="209" t="s">
        <v>127</v>
      </c>
      <c r="N18" s="209" t="s">
        <v>258</v>
      </c>
      <c r="O18" s="209" t="s">
        <v>255</v>
      </c>
      <c r="P18" s="210" t="s">
        <v>259</v>
      </c>
      <c r="Q18" s="209" t="s">
        <v>260</v>
      </c>
      <c r="R18" s="209" t="s">
        <v>260</v>
      </c>
      <c r="S18" s="209" t="s">
        <v>261</v>
      </c>
      <c r="T18" s="209" t="s">
        <v>262</v>
      </c>
      <c r="U18" s="212" t="s">
        <v>189</v>
      </c>
      <c r="V18" s="212">
        <v>140</v>
      </c>
      <c r="W18" s="212">
        <v>180</v>
      </c>
      <c r="X18" s="212">
        <v>16</v>
      </c>
      <c r="Y18" s="212">
        <v>2026</v>
      </c>
      <c r="Z18" s="212">
        <v>1205</v>
      </c>
      <c r="AA18" s="212">
        <v>0</v>
      </c>
      <c r="AB18" s="209" t="s">
        <v>136</v>
      </c>
      <c r="AC18" s="209" t="s">
        <v>264</v>
      </c>
      <c r="AD18" s="106">
        <v>0</v>
      </c>
    </row>
    <row r="19" spans="1:30" x14ac:dyDescent="0.2">
      <c r="A19" s="209">
        <v>2026</v>
      </c>
      <c r="B19" s="209">
        <v>1175</v>
      </c>
      <c r="C19" s="209" t="s">
        <v>152</v>
      </c>
      <c r="D19" s="210" t="s">
        <v>254</v>
      </c>
      <c r="E19" s="210" t="s">
        <v>255</v>
      </c>
      <c r="F19" s="210" t="s">
        <v>256</v>
      </c>
      <c r="G19" s="211">
        <v>9.27</v>
      </c>
      <c r="H19" s="211">
        <v>1.67</v>
      </c>
      <c r="I19" s="209" t="s">
        <v>124</v>
      </c>
      <c r="J19" s="211">
        <f t="shared" si="0"/>
        <v>7.6</v>
      </c>
      <c r="K19" s="209" t="s">
        <v>257</v>
      </c>
      <c r="L19" s="209" t="s">
        <v>123</v>
      </c>
      <c r="M19" s="209" t="s">
        <v>127</v>
      </c>
      <c r="N19" s="209" t="s">
        <v>258</v>
      </c>
      <c r="O19" s="209" t="s">
        <v>255</v>
      </c>
      <c r="P19" s="210" t="s">
        <v>259</v>
      </c>
      <c r="Q19" s="209" t="s">
        <v>260</v>
      </c>
      <c r="R19" s="209" t="s">
        <v>260</v>
      </c>
      <c r="S19" s="209" t="s">
        <v>261</v>
      </c>
      <c r="T19" s="209" t="s">
        <v>262</v>
      </c>
      <c r="U19" s="212" t="s">
        <v>265</v>
      </c>
      <c r="V19" s="212">
        <v>580</v>
      </c>
      <c r="W19" s="212">
        <v>380</v>
      </c>
      <c r="X19" s="212">
        <v>4</v>
      </c>
      <c r="Y19" s="212">
        <v>2026</v>
      </c>
      <c r="Z19" s="212">
        <v>1191</v>
      </c>
      <c r="AA19" s="212">
        <v>0</v>
      </c>
      <c r="AB19" s="209" t="s">
        <v>136</v>
      </c>
      <c r="AC19" s="209" t="s">
        <v>264</v>
      </c>
      <c r="AD19" s="106">
        <v>0</v>
      </c>
    </row>
    <row r="20" spans="1:30" x14ac:dyDescent="0.2">
      <c r="A20" s="209">
        <v>2026</v>
      </c>
      <c r="B20" s="209">
        <v>1175</v>
      </c>
      <c r="C20" s="209" t="s">
        <v>152</v>
      </c>
      <c r="D20" s="210" t="s">
        <v>254</v>
      </c>
      <c r="E20" s="210" t="s">
        <v>255</v>
      </c>
      <c r="F20" s="210" t="s">
        <v>256</v>
      </c>
      <c r="G20" s="211">
        <v>51.24</v>
      </c>
      <c r="H20" s="211">
        <v>9.24</v>
      </c>
      <c r="I20" s="209" t="s">
        <v>124</v>
      </c>
      <c r="J20" s="211">
        <f t="shared" si="0"/>
        <v>42</v>
      </c>
      <c r="K20" s="209" t="s">
        <v>257</v>
      </c>
      <c r="L20" s="209" t="s">
        <v>123</v>
      </c>
      <c r="M20" s="209" t="s">
        <v>127</v>
      </c>
      <c r="N20" s="209" t="s">
        <v>258</v>
      </c>
      <c r="O20" s="209" t="s">
        <v>255</v>
      </c>
      <c r="P20" s="210" t="s">
        <v>259</v>
      </c>
      <c r="Q20" s="209" t="s">
        <v>260</v>
      </c>
      <c r="R20" s="209" t="s">
        <v>260</v>
      </c>
      <c r="S20" s="209" t="s">
        <v>261</v>
      </c>
      <c r="T20" s="209" t="s">
        <v>262</v>
      </c>
      <c r="U20" s="212" t="s">
        <v>265</v>
      </c>
      <c r="V20" s="212">
        <v>580</v>
      </c>
      <c r="W20" s="212">
        <v>380</v>
      </c>
      <c r="X20" s="212">
        <v>8</v>
      </c>
      <c r="Y20" s="212">
        <v>2026</v>
      </c>
      <c r="Z20" s="212">
        <v>1197</v>
      </c>
      <c r="AA20" s="212">
        <v>0</v>
      </c>
      <c r="AB20" s="209" t="s">
        <v>136</v>
      </c>
      <c r="AC20" s="209" t="s">
        <v>264</v>
      </c>
      <c r="AD20" s="106">
        <v>0</v>
      </c>
    </row>
    <row r="21" spans="1:30" x14ac:dyDescent="0.2">
      <c r="A21" s="209">
        <v>2026</v>
      </c>
      <c r="B21" s="209">
        <v>1175</v>
      </c>
      <c r="C21" s="209" t="s">
        <v>152</v>
      </c>
      <c r="D21" s="210" t="s">
        <v>254</v>
      </c>
      <c r="E21" s="210" t="s">
        <v>255</v>
      </c>
      <c r="F21" s="210" t="s">
        <v>256</v>
      </c>
      <c r="G21" s="211">
        <v>11.13</v>
      </c>
      <c r="H21" s="211">
        <v>2.0099999999999998</v>
      </c>
      <c r="I21" s="209" t="s">
        <v>124</v>
      </c>
      <c r="J21" s="211">
        <f t="shared" si="0"/>
        <v>9.120000000000001</v>
      </c>
      <c r="K21" s="209" t="s">
        <v>257</v>
      </c>
      <c r="L21" s="209" t="s">
        <v>123</v>
      </c>
      <c r="M21" s="209" t="s">
        <v>127</v>
      </c>
      <c r="N21" s="209" t="s">
        <v>258</v>
      </c>
      <c r="O21" s="209" t="s">
        <v>255</v>
      </c>
      <c r="P21" s="210" t="s">
        <v>259</v>
      </c>
      <c r="Q21" s="209" t="s">
        <v>260</v>
      </c>
      <c r="R21" s="209" t="s">
        <v>260</v>
      </c>
      <c r="S21" s="209" t="s">
        <v>261</v>
      </c>
      <c r="T21" s="209" t="s">
        <v>262</v>
      </c>
      <c r="U21" s="212" t="s">
        <v>265</v>
      </c>
      <c r="V21" s="212">
        <v>580</v>
      </c>
      <c r="W21" s="212">
        <v>540</v>
      </c>
      <c r="X21" s="212">
        <v>3</v>
      </c>
      <c r="Y21" s="212">
        <v>2026</v>
      </c>
      <c r="Z21" s="212">
        <v>1192</v>
      </c>
      <c r="AA21" s="212">
        <v>0</v>
      </c>
      <c r="AB21" s="209" t="s">
        <v>136</v>
      </c>
      <c r="AC21" s="209" t="s">
        <v>264</v>
      </c>
      <c r="AD21" s="106">
        <v>0</v>
      </c>
    </row>
    <row r="22" spans="1:30" x14ac:dyDescent="0.2">
      <c r="A22" s="209">
        <v>2026</v>
      </c>
      <c r="B22" s="209">
        <v>1175</v>
      </c>
      <c r="C22" s="209" t="s">
        <v>152</v>
      </c>
      <c r="D22" s="210" t="s">
        <v>254</v>
      </c>
      <c r="E22" s="210" t="s">
        <v>255</v>
      </c>
      <c r="F22" s="210" t="s">
        <v>256</v>
      </c>
      <c r="G22" s="211">
        <v>24.11</v>
      </c>
      <c r="H22" s="211">
        <v>4.3499999999999996</v>
      </c>
      <c r="I22" s="209" t="s">
        <v>124</v>
      </c>
      <c r="J22" s="211">
        <f t="shared" si="0"/>
        <v>19.759999999999998</v>
      </c>
      <c r="K22" s="209" t="s">
        <v>257</v>
      </c>
      <c r="L22" s="209" t="s">
        <v>123</v>
      </c>
      <c r="M22" s="209" t="s">
        <v>127</v>
      </c>
      <c r="N22" s="209" t="s">
        <v>258</v>
      </c>
      <c r="O22" s="209" t="s">
        <v>255</v>
      </c>
      <c r="P22" s="210" t="s">
        <v>259</v>
      </c>
      <c r="Q22" s="209" t="s">
        <v>260</v>
      </c>
      <c r="R22" s="209" t="s">
        <v>260</v>
      </c>
      <c r="S22" s="209" t="s">
        <v>261</v>
      </c>
      <c r="T22" s="209" t="s">
        <v>262</v>
      </c>
      <c r="U22" s="212" t="s">
        <v>266</v>
      </c>
      <c r="V22" s="212">
        <v>1130</v>
      </c>
      <c r="W22" s="212">
        <v>770</v>
      </c>
      <c r="X22" s="212">
        <v>4</v>
      </c>
      <c r="Y22" s="212">
        <v>2026</v>
      </c>
      <c r="Z22" s="212">
        <v>1194</v>
      </c>
      <c r="AA22" s="212">
        <v>0</v>
      </c>
      <c r="AB22" s="209" t="s">
        <v>136</v>
      </c>
      <c r="AC22" s="209" t="s">
        <v>264</v>
      </c>
      <c r="AD22" s="106">
        <v>0</v>
      </c>
    </row>
    <row r="23" spans="1:30" x14ac:dyDescent="0.2">
      <c r="A23" s="209">
        <v>2026</v>
      </c>
      <c r="B23" s="209">
        <v>1175</v>
      </c>
      <c r="C23" s="209" t="s">
        <v>152</v>
      </c>
      <c r="D23" s="210" t="s">
        <v>254</v>
      </c>
      <c r="E23" s="210" t="s">
        <v>255</v>
      </c>
      <c r="F23" s="210" t="s">
        <v>256</v>
      </c>
      <c r="G23" s="211">
        <v>39.770000000000003</v>
      </c>
      <c r="H23" s="211">
        <v>7.17</v>
      </c>
      <c r="I23" s="209" t="s">
        <v>124</v>
      </c>
      <c r="J23" s="211">
        <f t="shared" si="0"/>
        <v>32.6</v>
      </c>
      <c r="K23" s="209" t="s">
        <v>257</v>
      </c>
      <c r="L23" s="209" t="s">
        <v>123</v>
      </c>
      <c r="M23" s="209" t="s">
        <v>127</v>
      </c>
      <c r="N23" s="209" t="s">
        <v>258</v>
      </c>
      <c r="O23" s="209" t="s">
        <v>255</v>
      </c>
      <c r="P23" s="210" t="s">
        <v>259</v>
      </c>
      <c r="Q23" s="209" t="s">
        <v>260</v>
      </c>
      <c r="R23" s="209" t="s">
        <v>260</v>
      </c>
      <c r="S23" s="209" t="s">
        <v>261</v>
      </c>
      <c r="T23" s="209" t="s">
        <v>262</v>
      </c>
      <c r="U23" s="212" t="s">
        <v>266</v>
      </c>
      <c r="V23" s="212">
        <v>1130</v>
      </c>
      <c r="W23" s="212">
        <v>770</v>
      </c>
      <c r="X23" s="212">
        <v>4</v>
      </c>
      <c r="Y23" s="212">
        <v>2026</v>
      </c>
      <c r="Z23" s="212">
        <v>1196</v>
      </c>
      <c r="AA23" s="212">
        <v>0</v>
      </c>
      <c r="AB23" s="209" t="s">
        <v>136</v>
      </c>
      <c r="AC23" s="209" t="s">
        <v>264</v>
      </c>
      <c r="AD23" s="106">
        <v>0</v>
      </c>
    </row>
    <row r="24" spans="1:30" x14ac:dyDescent="0.2">
      <c r="A24" s="209">
        <v>2026</v>
      </c>
      <c r="B24" s="209">
        <v>1231</v>
      </c>
      <c r="C24" s="209" t="s">
        <v>150</v>
      </c>
      <c r="D24" s="210" t="s">
        <v>151</v>
      </c>
      <c r="E24" s="210" t="s">
        <v>152</v>
      </c>
      <c r="F24" s="210" t="s">
        <v>153</v>
      </c>
      <c r="G24" s="211">
        <v>5599.8</v>
      </c>
      <c r="H24" s="211">
        <v>1009.8</v>
      </c>
      <c r="I24" s="209" t="s">
        <v>124</v>
      </c>
      <c r="J24" s="211">
        <f t="shared" si="0"/>
        <v>4590</v>
      </c>
      <c r="K24" s="209" t="s">
        <v>154</v>
      </c>
      <c r="L24" s="209" t="s">
        <v>155</v>
      </c>
      <c r="M24" s="209" t="s">
        <v>127</v>
      </c>
      <c r="N24" s="209" t="s">
        <v>156</v>
      </c>
      <c r="O24" s="209" t="s">
        <v>152</v>
      </c>
      <c r="P24" s="210" t="s">
        <v>157</v>
      </c>
      <c r="Q24" s="209" t="s">
        <v>158</v>
      </c>
      <c r="R24" s="209" t="s">
        <v>159</v>
      </c>
      <c r="S24" s="209" t="s">
        <v>132</v>
      </c>
      <c r="T24" s="209" t="s">
        <v>133</v>
      </c>
      <c r="U24" s="212" t="s">
        <v>160</v>
      </c>
      <c r="V24" s="212">
        <v>2120</v>
      </c>
      <c r="W24" s="212">
        <v>1300</v>
      </c>
      <c r="X24" s="212">
        <v>99</v>
      </c>
      <c r="Y24" s="212">
        <v>2026</v>
      </c>
      <c r="Z24" s="212">
        <v>807</v>
      </c>
      <c r="AA24" s="212">
        <v>0</v>
      </c>
      <c r="AB24" s="209" t="s">
        <v>123</v>
      </c>
      <c r="AC24" s="209" t="s">
        <v>161</v>
      </c>
      <c r="AD24" s="106">
        <v>1</v>
      </c>
    </row>
    <row r="25" spans="1:30" x14ac:dyDescent="0.2">
      <c r="A25" s="209">
        <v>2026</v>
      </c>
      <c r="B25" s="209">
        <v>1232</v>
      </c>
      <c r="C25" s="209" t="s">
        <v>179</v>
      </c>
      <c r="D25" s="210" t="s">
        <v>298</v>
      </c>
      <c r="E25" s="210" t="s">
        <v>136</v>
      </c>
      <c r="F25" s="210" t="s">
        <v>299</v>
      </c>
      <c r="G25" s="211">
        <v>74.540000000000006</v>
      </c>
      <c r="H25" s="211">
        <v>9.86</v>
      </c>
      <c r="I25" s="209" t="s">
        <v>124</v>
      </c>
      <c r="J25" s="211">
        <f t="shared" si="0"/>
        <v>64.680000000000007</v>
      </c>
      <c r="K25" s="209" t="s">
        <v>300</v>
      </c>
      <c r="L25" s="209" t="s">
        <v>301</v>
      </c>
      <c r="M25" s="209" t="s">
        <v>127</v>
      </c>
      <c r="N25" s="209" t="s">
        <v>302</v>
      </c>
      <c r="O25" s="209" t="s">
        <v>136</v>
      </c>
      <c r="P25" s="210" t="s">
        <v>303</v>
      </c>
      <c r="Q25" s="209" t="s">
        <v>304</v>
      </c>
      <c r="R25" s="209" t="s">
        <v>304</v>
      </c>
      <c r="S25" s="209" t="s">
        <v>285</v>
      </c>
      <c r="T25" s="209" t="s">
        <v>286</v>
      </c>
      <c r="U25" s="212" t="s">
        <v>266</v>
      </c>
      <c r="V25" s="212">
        <v>1130</v>
      </c>
      <c r="W25" s="212">
        <v>761</v>
      </c>
      <c r="X25" s="212">
        <v>99</v>
      </c>
      <c r="Y25" s="212">
        <v>2026</v>
      </c>
      <c r="Z25" s="212">
        <v>479</v>
      </c>
      <c r="AA25" s="212">
        <v>0</v>
      </c>
      <c r="AB25" s="209" t="s">
        <v>123</v>
      </c>
      <c r="AC25" s="209" t="s">
        <v>305</v>
      </c>
      <c r="AD25" s="106">
        <v>1</v>
      </c>
    </row>
    <row r="26" spans="1:30" x14ac:dyDescent="0.2">
      <c r="A26" s="209">
        <v>2026</v>
      </c>
      <c r="B26" s="209">
        <v>1233</v>
      </c>
      <c r="C26" s="209" t="s">
        <v>179</v>
      </c>
      <c r="D26" s="210" t="s">
        <v>180</v>
      </c>
      <c r="E26" s="210" t="s">
        <v>150</v>
      </c>
      <c r="F26" s="210" t="s">
        <v>181</v>
      </c>
      <c r="G26" s="211">
        <v>4026</v>
      </c>
      <c r="H26" s="211">
        <v>726</v>
      </c>
      <c r="I26" s="209" t="s">
        <v>124</v>
      </c>
      <c r="J26" s="211">
        <f t="shared" si="0"/>
        <v>3300</v>
      </c>
      <c r="K26" s="209" t="s">
        <v>182</v>
      </c>
      <c r="L26" s="209" t="s">
        <v>183</v>
      </c>
      <c r="M26" s="209" t="s">
        <v>127</v>
      </c>
      <c r="N26" s="209" t="s">
        <v>184</v>
      </c>
      <c r="O26" s="209" t="s">
        <v>150</v>
      </c>
      <c r="P26" s="210" t="s">
        <v>185</v>
      </c>
      <c r="Q26" s="209" t="s">
        <v>186</v>
      </c>
      <c r="R26" s="209" t="s">
        <v>123</v>
      </c>
      <c r="S26" s="209" t="s">
        <v>187</v>
      </c>
      <c r="T26" s="209" t="s">
        <v>188</v>
      </c>
      <c r="U26" s="212" t="s">
        <v>189</v>
      </c>
      <c r="V26" s="212">
        <v>140</v>
      </c>
      <c r="W26" s="212">
        <v>315</v>
      </c>
      <c r="X26" s="212">
        <v>99</v>
      </c>
      <c r="Y26" s="212">
        <v>2026</v>
      </c>
      <c r="Z26" s="212">
        <v>1388</v>
      </c>
      <c r="AA26" s="212">
        <v>0</v>
      </c>
      <c r="AB26" s="209" t="s">
        <v>123</v>
      </c>
      <c r="AC26" s="209" t="s">
        <v>190</v>
      </c>
      <c r="AD26" s="106">
        <v>1</v>
      </c>
    </row>
    <row r="27" spans="1:30" x14ac:dyDescent="0.2">
      <c r="A27" s="209">
        <v>2026</v>
      </c>
      <c r="B27" s="209">
        <v>1234</v>
      </c>
      <c r="C27" s="209" t="s">
        <v>179</v>
      </c>
      <c r="D27" s="210" t="s">
        <v>277</v>
      </c>
      <c r="E27" s="210" t="s">
        <v>179</v>
      </c>
      <c r="F27" s="210" t="s">
        <v>278</v>
      </c>
      <c r="G27" s="211">
        <v>2403.4</v>
      </c>
      <c r="H27" s="211">
        <v>433.4</v>
      </c>
      <c r="I27" s="209" t="s">
        <v>124</v>
      </c>
      <c r="J27" s="211">
        <f t="shared" si="0"/>
        <v>1970</v>
      </c>
      <c r="K27" s="209" t="s">
        <v>279</v>
      </c>
      <c r="L27" s="209" t="s">
        <v>280</v>
      </c>
      <c r="M27" s="209" t="s">
        <v>127</v>
      </c>
      <c r="N27" s="209" t="s">
        <v>281</v>
      </c>
      <c r="O27" s="209" t="s">
        <v>179</v>
      </c>
      <c r="P27" s="210" t="s">
        <v>282</v>
      </c>
      <c r="Q27" s="209" t="s">
        <v>283</v>
      </c>
      <c r="R27" s="209" t="s">
        <v>284</v>
      </c>
      <c r="S27" s="209" t="s">
        <v>285</v>
      </c>
      <c r="T27" s="209" t="s">
        <v>286</v>
      </c>
      <c r="U27" s="212" t="s">
        <v>266</v>
      </c>
      <c r="V27" s="212">
        <v>1130</v>
      </c>
      <c r="W27" s="212">
        <v>785</v>
      </c>
      <c r="X27" s="212">
        <v>2</v>
      </c>
      <c r="Y27" s="212">
        <v>2026</v>
      </c>
      <c r="Z27" s="212">
        <v>695</v>
      </c>
      <c r="AA27" s="212">
        <v>0</v>
      </c>
      <c r="AB27" s="209" t="s">
        <v>123</v>
      </c>
      <c r="AC27" s="209" t="s">
        <v>287</v>
      </c>
      <c r="AD27" s="106">
        <v>1</v>
      </c>
    </row>
    <row r="28" spans="1:30" x14ac:dyDescent="0.2">
      <c r="A28" s="209">
        <v>2026</v>
      </c>
      <c r="B28" s="209">
        <v>1080</v>
      </c>
      <c r="C28" s="209" t="s">
        <v>162</v>
      </c>
      <c r="D28" s="210" t="s">
        <v>163</v>
      </c>
      <c r="E28" s="210" t="s">
        <v>164</v>
      </c>
      <c r="F28" s="210" t="s">
        <v>165</v>
      </c>
      <c r="G28" s="211">
        <v>5432.18</v>
      </c>
      <c r="H28" s="211">
        <v>258.68</v>
      </c>
      <c r="I28" s="209" t="s">
        <v>124</v>
      </c>
      <c r="J28" s="211">
        <f t="shared" si="0"/>
        <v>5173.5</v>
      </c>
      <c r="K28" s="209" t="s">
        <v>166</v>
      </c>
      <c r="L28" s="209" t="s">
        <v>167</v>
      </c>
      <c r="M28" s="209" t="s">
        <v>127</v>
      </c>
      <c r="N28" s="209" t="s">
        <v>168</v>
      </c>
      <c r="O28" s="209" t="s">
        <v>169</v>
      </c>
      <c r="P28" s="210" t="s">
        <v>170</v>
      </c>
      <c r="Q28" s="209" t="s">
        <v>171</v>
      </c>
      <c r="R28" s="209" t="s">
        <v>171</v>
      </c>
      <c r="S28" s="209" t="s">
        <v>132</v>
      </c>
      <c r="T28" s="209" t="s">
        <v>133</v>
      </c>
      <c r="U28" s="212" t="s">
        <v>172</v>
      </c>
      <c r="V28" s="212">
        <v>3770</v>
      </c>
      <c r="W28" s="212">
        <v>11860</v>
      </c>
      <c r="X28" s="212">
        <v>11</v>
      </c>
      <c r="Y28" s="212">
        <v>2026</v>
      </c>
      <c r="Z28" s="212">
        <v>710</v>
      </c>
      <c r="AA28" s="212">
        <v>0</v>
      </c>
      <c r="AB28" s="209" t="s">
        <v>123</v>
      </c>
      <c r="AC28" s="209" t="s">
        <v>173</v>
      </c>
      <c r="AD28" s="106">
        <v>1</v>
      </c>
    </row>
    <row r="29" spans="1:30" x14ac:dyDescent="0.2">
      <c r="A29" s="209">
        <v>2026</v>
      </c>
      <c r="B29" s="209">
        <v>1151</v>
      </c>
      <c r="C29" s="209" t="s">
        <v>138</v>
      </c>
      <c r="D29" s="210" t="s">
        <v>174</v>
      </c>
      <c r="E29" s="210" t="s">
        <v>175</v>
      </c>
      <c r="F29" s="210" t="s">
        <v>165</v>
      </c>
      <c r="G29" s="211">
        <v>10427.33</v>
      </c>
      <c r="H29" s="211">
        <v>496.54</v>
      </c>
      <c r="I29" s="209" t="s">
        <v>124</v>
      </c>
      <c r="J29" s="211">
        <f t="shared" si="0"/>
        <v>9930.7899999999991</v>
      </c>
      <c r="K29" s="209" t="s">
        <v>166</v>
      </c>
      <c r="L29" s="209" t="s">
        <v>176</v>
      </c>
      <c r="M29" s="209" t="s">
        <v>127</v>
      </c>
      <c r="N29" s="209" t="s">
        <v>177</v>
      </c>
      <c r="O29" s="209" t="s">
        <v>175</v>
      </c>
      <c r="P29" s="210" t="s">
        <v>170</v>
      </c>
      <c r="Q29" s="209" t="s">
        <v>171</v>
      </c>
      <c r="R29" s="209" t="s">
        <v>171</v>
      </c>
      <c r="S29" s="209" t="s">
        <v>132</v>
      </c>
      <c r="T29" s="209" t="s">
        <v>133</v>
      </c>
      <c r="U29" s="212" t="s">
        <v>172</v>
      </c>
      <c r="V29" s="212">
        <v>3770</v>
      </c>
      <c r="W29" s="212">
        <v>11860</v>
      </c>
      <c r="X29" s="212">
        <v>11</v>
      </c>
      <c r="Y29" s="212">
        <v>2026</v>
      </c>
      <c r="Z29" s="212">
        <v>710</v>
      </c>
      <c r="AA29" s="212">
        <v>0</v>
      </c>
      <c r="AB29" s="209" t="s">
        <v>123</v>
      </c>
      <c r="AC29" s="209" t="s">
        <v>178</v>
      </c>
      <c r="AD29" s="106">
        <v>0</v>
      </c>
    </row>
    <row r="30" spans="1:30" x14ac:dyDescent="0.2">
      <c r="A30" s="209">
        <v>2026</v>
      </c>
      <c r="B30" s="209">
        <v>1126</v>
      </c>
      <c r="C30" s="209" t="s">
        <v>120</v>
      </c>
      <c r="D30" s="210" t="s">
        <v>203</v>
      </c>
      <c r="E30" s="210" t="s">
        <v>164</v>
      </c>
      <c r="F30" s="210" t="s">
        <v>123</v>
      </c>
      <c r="G30" s="211">
        <v>18120.96</v>
      </c>
      <c r="H30" s="211">
        <v>696.96</v>
      </c>
      <c r="I30" s="209" t="s">
        <v>124</v>
      </c>
      <c r="J30" s="211">
        <f t="shared" si="0"/>
        <v>17424</v>
      </c>
      <c r="K30" s="209" t="s">
        <v>204</v>
      </c>
      <c r="L30" s="209" t="s">
        <v>205</v>
      </c>
      <c r="M30" s="209" t="s">
        <v>127</v>
      </c>
      <c r="N30" s="209" t="s">
        <v>206</v>
      </c>
      <c r="O30" s="209" t="s">
        <v>207</v>
      </c>
      <c r="P30" s="210" t="s">
        <v>208</v>
      </c>
      <c r="Q30" s="209" t="s">
        <v>209</v>
      </c>
      <c r="R30" s="209" t="s">
        <v>209</v>
      </c>
      <c r="S30" s="209" t="s">
        <v>132</v>
      </c>
      <c r="T30" s="209" t="s">
        <v>133</v>
      </c>
      <c r="U30" s="212" t="s">
        <v>210</v>
      </c>
      <c r="V30" s="212">
        <v>1460</v>
      </c>
      <c r="W30" s="212">
        <v>860</v>
      </c>
      <c r="X30" s="212">
        <v>13</v>
      </c>
      <c r="Y30" s="212">
        <v>2026</v>
      </c>
      <c r="Z30" s="212">
        <v>1198</v>
      </c>
      <c r="AA30" s="212">
        <v>0</v>
      </c>
      <c r="AB30" s="209" t="s">
        <v>123</v>
      </c>
      <c r="AC30" s="209" t="s">
        <v>211</v>
      </c>
      <c r="AD30" s="106">
        <v>1</v>
      </c>
    </row>
    <row r="31" spans="1:30" x14ac:dyDescent="0.2">
      <c r="A31" s="209">
        <v>2026</v>
      </c>
      <c r="B31" s="209">
        <v>1127</v>
      </c>
      <c r="C31" s="209" t="s">
        <v>120</v>
      </c>
      <c r="D31" s="210" t="s">
        <v>212</v>
      </c>
      <c r="E31" s="210" t="s">
        <v>164</v>
      </c>
      <c r="F31" s="210" t="s">
        <v>123</v>
      </c>
      <c r="G31" s="211">
        <v>30058.6</v>
      </c>
      <c r="H31" s="211">
        <v>1156.0999999999999</v>
      </c>
      <c r="I31" s="209" t="s">
        <v>124</v>
      </c>
      <c r="J31" s="211">
        <f t="shared" si="0"/>
        <v>28902.5</v>
      </c>
      <c r="K31" s="209" t="s">
        <v>204</v>
      </c>
      <c r="L31" s="209" t="s">
        <v>213</v>
      </c>
      <c r="M31" s="209" t="s">
        <v>127</v>
      </c>
      <c r="N31" s="209" t="s">
        <v>214</v>
      </c>
      <c r="O31" s="209" t="s">
        <v>207</v>
      </c>
      <c r="P31" s="210" t="s">
        <v>208</v>
      </c>
      <c r="Q31" s="209" t="s">
        <v>209</v>
      </c>
      <c r="R31" s="209" t="s">
        <v>209</v>
      </c>
      <c r="S31" s="209" t="s">
        <v>132</v>
      </c>
      <c r="T31" s="209" t="s">
        <v>133</v>
      </c>
      <c r="U31" s="212" t="s">
        <v>215</v>
      </c>
      <c r="V31" s="212">
        <v>1900</v>
      </c>
      <c r="W31" s="212">
        <v>1100</v>
      </c>
      <c r="X31" s="212">
        <v>4</v>
      </c>
      <c r="Y31" s="212">
        <v>2026</v>
      </c>
      <c r="Z31" s="212">
        <v>1199</v>
      </c>
      <c r="AA31" s="212">
        <v>0</v>
      </c>
      <c r="AB31" s="209" t="s">
        <v>123</v>
      </c>
      <c r="AC31" s="209" t="s">
        <v>211</v>
      </c>
      <c r="AD31" s="106">
        <v>0</v>
      </c>
    </row>
    <row r="32" spans="1:30" x14ac:dyDescent="0.2">
      <c r="A32" s="209">
        <v>2026</v>
      </c>
      <c r="B32" s="209">
        <v>1128</v>
      </c>
      <c r="C32" s="209" t="s">
        <v>120</v>
      </c>
      <c r="D32" s="210" t="s">
        <v>216</v>
      </c>
      <c r="E32" s="210" t="s">
        <v>164</v>
      </c>
      <c r="F32" s="210" t="s">
        <v>123</v>
      </c>
      <c r="G32" s="211">
        <v>1853.28</v>
      </c>
      <c r="H32" s="211">
        <v>71.28</v>
      </c>
      <c r="I32" s="209" t="s">
        <v>124</v>
      </c>
      <c r="J32" s="211">
        <f t="shared" si="0"/>
        <v>1782</v>
      </c>
      <c r="K32" s="209" t="s">
        <v>204</v>
      </c>
      <c r="L32" s="209" t="s">
        <v>217</v>
      </c>
      <c r="M32" s="209" t="s">
        <v>127</v>
      </c>
      <c r="N32" s="209" t="s">
        <v>218</v>
      </c>
      <c r="O32" s="209" t="s">
        <v>207</v>
      </c>
      <c r="P32" s="210" t="s">
        <v>208</v>
      </c>
      <c r="Q32" s="209" t="s">
        <v>209</v>
      </c>
      <c r="R32" s="209" t="s">
        <v>209</v>
      </c>
      <c r="S32" s="209" t="s">
        <v>132</v>
      </c>
      <c r="T32" s="209" t="s">
        <v>133</v>
      </c>
      <c r="U32" s="212" t="s">
        <v>219</v>
      </c>
      <c r="V32" s="212">
        <v>70</v>
      </c>
      <c r="W32" s="212">
        <v>1100</v>
      </c>
      <c r="X32" s="212">
        <v>5</v>
      </c>
      <c r="Y32" s="212">
        <v>2026</v>
      </c>
      <c r="Z32" s="212">
        <v>1201</v>
      </c>
      <c r="AA32" s="212">
        <v>0</v>
      </c>
      <c r="AB32" s="209" t="s">
        <v>123</v>
      </c>
      <c r="AC32" s="209" t="s">
        <v>211</v>
      </c>
      <c r="AD32" s="106">
        <v>0</v>
      </c>
    </row>
    <row r="33" spans="1:30" x14ac:dyDescent="0.2">
      <c r="A33" s="209">
        <v>2026</v>
      </c>
      <c r="B33" s="209">
        <v>1129</v>
      </c>
      <c r="C33" s="209" t="s">
        <v>120</v>
      </c>
      <c r="D33" s="210" t="s">
        <v>220</v>
      </c>
      <c r="E33" s="210" t="s">
        <v>164</v>
      </c>
      <c r="F33" s="210" t="s">
        <v>123</v>
      </c>
      <c r="G33" s="211">
        <v>4656.08</v>
      </c>
      <c r="H33" s="211">
        <v>179.08</v>
      </c>
      <c r="I33" s="209" t="s">
        <v>124</v>
      </c>
      <c r="J33" s="211">
        <f t="shared" si="0"/>
        <v>4477</v>
      </c>
      <c r="K33" s="209" t="s">
        <v>204</v>
      </c>
      <c r="L33" s="209" t="s">
        <v>221</v>
      </c>
      <c r="M33" s="209" t="s">
        <v>127</v>
      </c>
      <c r="N33" s="209" t="s">
        <v>222</v>
      </c>
      <c r="O33" s="209" t="s">
        <v>207</v>
      </c>
      <c r="P33" s="210" t="s">
        <v>208</v>
      </c>
      <c r="Q33" s="209" t="s">
        <v>209</v>
      </c>
      <c r="R33" s="209" t="s">
        <v>209</v>
      </c>
      <c r="S33" s="209" t="s">
        <v>132</v>
      </c>
      <c r="T33" s="209" t="s">
        <v>133</v>
      </c>
      <c r="U33" s="212" t="s">
        <v>223</v>
      </c>
      <c r="V33" s="212">
        <v>1680</v>
      </c>
      <c r="W33" s="212">
        <v>1020</v>
      </c>
      <c r="X33" s="212">
        <v>3</v>
      </c>
      <c r="Y33" s="212">
        <v>2026</v>
      </c>
      <c r="Z33" s="212">
        <v>1200</v>
      </c>
      <c r="AA33" s="212">
        <v>0</v>
      </c>
      <c r="AB33" s="209" t="s">
        <v>123</v>
      </c>
      <c r="AC33" s="209" t="s">
        <v>211</v>
      </c>
      <c r="AD33" s="106">
        <v>0</v>
      </c>
    </row>
    <row r="34" spans="1:30" x14ac:dyDescent="0.2">
      <c r="A34" s="209">
        <v>2026</v>
      </c>
      <c r="B34" s="209">
        <v>1130</v>
      </c>
      <c r="C34" s="209" t="s">
        <v>120</v>
      </c>
      <c r="D34" s="210" t="s">
        <v>224</v>
      </c>
      <c r="E34" s="210" t="s">
        <v>164</v>
      </c>
      <c r="F34" s="210" t="s">
        <v>123</v>
      </c>
      <c r="G34" s="211">
        <v>320.32</v>
      </c>
      <c r="H34" s="211">
        <v>12.32</v>
      </c>
      <c r="I34" s="209" t="s">
        <v>124</v>
      </c>
      <c r="J34" s="211">
        <f t="shared" si="0"/>
        <v>308</v>
      </c>
      <c r="K34" s="209" t="s">
        <v>204</v>
      </c>
      <c r="L34" s="209" t="s">
        <v>225</v>
      </c>
      <c r="M34" s="209" t="s">
        <v>127</v>
      </c>
      <c r="N34" s="209" t="s">
        <v>226</v>
      </c>
      <c r="O34" s="209" t="s">
        <v>207</v>
      </c>
      <c r="P34" s="210" t="s">
        <v>208</v>
      </c>
      <c r="Q34" s="209" t="s">
        <v>209</v>
      </c>
      <c r="R34" s="209" t="s">
        <v>209</v>
      </c>
      <c r="S34" s="209" t="s">
        <v>132</v>
      </c>
      <c r="T34" s="209" t="s">
        <v>133</v>
      </c>
      <c r="U34" s="212" t="s">
        <v>219</v>
      </c>
      <c r="V34" s="212">
        <v>70</v>
      </c>
      <c r="W34" s="212">
        <v>1100</v>
      </c>
      <c r="X34" s="212">
        <v>5</v>
      </c>
      <c r="Y34" s="212">
        <v>2026</v>
      </c>
      <c r="Z34" s="212">
        <v>1201</v>
      </c>
      <c r="AA34" s="212">
        <v>0</v>
      </c>
      <c r="AB34" s="209" t="s">
        <v>123</v>
      </c>
      <c r="AC34" s="209" t="s">
        <v>211</v>
      </c>
      <c r="AD34" s="106">
        <v>0</v>
      </c>
    </row>
    <row r="35" spans="1:30" x14ac:dyDescent="0.2">
      <c r="A35" s="209">
        <v>2026</v>
      </c>
      <c r="B35" s="209">
        <v>1131</v>
      </c>
      <c r="C35" s="209" t="s">
        <v>120</v>
      </c>
      <c r="D35" s="210" t="s">
        <v>227</v>
      </c>
      <c r="E35" s="210" t="s">
        <v>164</v>
      </c>
      <c r="F35" s="210" t="s">
        <v>123</v>
      </c>
      <c r="G35" s="211">
        <v>2805.04</v>
      </c>
      <c r="H35" s="211">
        <v>107.89</v>
      </c>
      <c r="I35" s="209" t="s">
        <v>124</v>
      </c>
      <c r="J35" s="211">
        <f t="shared" si="0"/>
        <v>2697.15</v>
      </c>
      <c r="K35" s="209" t="s">
        <v>204</v>
      </c>
      <c r="L35" s="209" t="s">
        <v>228</v>
      </c>
      <c r="M35" s="209" t="s">
        <v>127</v>
      </c>
      <c r="N35" s="209" t="s">
        <v>229</v>
      </c>
      <c r="O35" s="209" t="s">
        <v>207</v>
      </c>
      <c r="P35" s="210" t="s">
        <v>208</v>
      </c>
      <c r="Q35" s="209" t="s">
        <v>209</v>
      </c>
      <c r="R35" s="209" t="s">
        <v>209</v>
      </c>
      <c r="S35" s="209" t="s">
        <v>132</v>
      </c>
      <c r="T35" s="209" t="s">
        <v>133</v>
      </c>
      <c r="U35" s="212" t="s">
        <v>172</v>
      </c>
      <c r="V35" s="212">
        <v>3770</v>
      </c>
      <c r="W35" s="212">
        <v>11860</v>
      </c>
      <c r="X35" s="212">
        <v>11</v>
      </c>
      <c r="Y35" s="212">
        <v>2026</v>
      </c>
      <c r="Z35" s="212">
        <v>1204</v>
      </c>
      <c r="AA35" s="212">
        <v>0</v>
      </c>
      <c r="AB35" s="209" t="s">
        <v>123</v>
      </c>
      <c r="AC35" s="209" t="s">
        <v>211</v>
      </c>
      <c r="AD35" s="106">
        <v>0</v>
      </c>
    </row>
    <row r="36" spans="1:30" x14ac:dyDescent="0.2">
      <c r="A36" s="209">
        <v>2026</v>
      </c>
      <c r="B36" s="209">
        <v>1132</v>
      </c>
      <c r="C36" s="209" t="s">
        <v>120</v>
      </c>
      <c r="D36" s="210" t="s">
        <v>230</v>
      </c>
      <c r="E36" s="210" t="s">
        <v>164</v>
      </c>
      <c r="F36" s="210" t="s">
        <v>123</v>
      </c>
      <c r="G36" s="211">
        <v>1841.84</v>
      </c>
      <c r="H36" s="211">
        <v>70.84</v>
      </c>
      <c r="I36" s="209" t="s">
        <v>124</v>
      </c>
      <c r="J36" s="211">
        <f t="shared" si="0"/>
        <v>1771</v>
      </c>
      <c r="K36" s="209" t="s">
        <v>204</v>
      </c>
      <c r="L36" s="209" t="s">
        <v>231</v>
      </c>
      <c r="M36" s="209" t="s">
        <v>127</v>
      </c>
      <c r="N36" s="209" t="s">
        <v>232</v>
      </c>
      <c r="O36" s="209" t="s">
        <v>207</v>
      </c>
      <c r="P36" s="210" t="s">
        <v>208</v>
      </c>
      <c r="Q36" s="209" t="s">
        <v>209</v>
      </c>
      <c r="R36" s="209" t="s">
        <v>209</v>
      </c>
      <c r="S36" s="209" t="s">
        <v>132</v>
      </c>
      <c r="T36" s="209" t="s">
        <v>133</v>
      </c>
      <c r="U36" s="212" t="s">
        <v>219</v>
      </c>
      <c r="V36" s="212">
        <v>70</v>
      </c>
      <c r="W36" s="212">
        <v>1100</v>
      </c>
      <c r="X36" s="212">
        <v>5</v>
      </c>
      <c r="Y36" s="212">
        <v>2026</v>
      </c>
      <c r="Z36" s="212">
        <v>1201</v>
      </c>
      <c r="AA36" s="212">
        <v>0</v>
      </c>
      <c r="AB36" s="209" t="s">
        <v>123</v>
      </c>
      <c r="AC36" s="209" t="s">
        <v>211</v>
      </c>
      <c r="AD36" s="106">
        <v>0</v>
      </c>
    </row>
    <row r="37" spans="1:30" x14ac:dyDescent="0.2">
      <c r="A37" s="209">
        <v>2026</v>
      </c>
      <c r="B37" s="209">
        <v>1133</v>
      </c>
      <c r="C37" s="209" t="s">
        <v>120</v>
      </c>
      <c r="D37" s="210" t="s">
        <v>233</v>
      </c>
      <c r="E37" s="210" t="s">
        <v>164</v>
      </c>
      <c r="F37" s="210" t="s">
        <v>123</v>
      </c>
      <c r="G37" s="211">
        <v>5050.76</v>
      </c>
      <c r="H37" s="211">
        <v>194.26</v>
      </c>
      <c r="I37" s="209" t="s">
        <v>124</v>
      </c>
      <c r="J37" s="211">
        <f t="shared" si="0"/>
        <v>4856.5</v>
      </c>
      <c r="K37" s="209" t="s">
        <v>204</v>
      </c>
      <c r="L37" s="209" t="s">
        <v>234</v>
      </c>
      <c r="M37" s="209" t="s">
        <v>127</v>
      </c>
      <c r="N37" s="209" t="s">
        <v>235</v>
      </c>
      <c r="O37" s="209" t="s">
        <v>207</v>
      </c>
      <c r="P37" s="210" t="s">
        <v>208</v>
      </c>
      <c r="Q37" s="209" t="s">
        <v>209</v>
      </c>
      <c r="R37" s="209" t="s">
        <v>209</v>
      </c>
      <c r="S37" s="209" t="s">
        <v>132</v>
      </c>
      <c r="T37" s="209" t="s">
        <v>133</v>
      </c>
      <c r="U37" s="212" t="s">
        <v>210</v>
      </c>
      <c r="V37" s="212">
        <v>1460</v>
      </c>
      <c r="W37" s="212">
        <v>860</v>
      </c>
      <c r="X37" s="212">
        <v>13</v>
      </c>
      <c r="Y37" s="212">
        <v>2026</v>
      </c>
      <c r="Z37" s="212">
        <v>1198</v>
      </c>
      <c r="AA37" s="212">
        <v>0</v>
      </c>
      <c r="AB37" s="209" t="s">
        <v>123</v>
      </c>
      <c r="AC37" s="209" t="s">
        <v>211</v>
      </c>
      <c r="AD37" s="106">
        <v>0</v>
      </c>
    </row>
    <row r="38" spans="1:30" x14ac:dyDescent="0.2">
      <c r="A38" s="209">
        <v>2026</v>
      </c>
      <c r="B38" s="209">
        <v>1134</v>
      </c>
      <c r="C38" s="209" t="s">
        <v>120</v>
      </c>
      <c r="D38" s="210" t="s">
        <v>236</v>
      </c>
      <c r="E38" s="210" t="s">
        <v>164</v>
      </c>
      <c r="F38" s="210" t="s">
        <v>123</v>
      </c>
      <c r="G38" s="211">
        <v>726.44</v>
      </c>
      <c r="H38" s="211">
        <v>27.94</v>
      </c>
      <c r="I38" s="209" t="s">
        <v>124</v>
      </c>
      <c r="J38" s="211">
        <f t="shared" si="0"/>
        <v>698.5</v>
      </c>
      <c r="K38" s="209" t="s">
        <v>204</v>
      </c>
      <c r="L38" s="209" t="s">
        <v>237</v>
      </c>
      <c r="M38" s="209" t="s">
        <v>127</v>
      </c>
      <c r="N38" s="209" t="s">
        <v>238</v>
      </c>
      <c r="O38" s="209" t="s">
        <v>207</v>
      </c>
      <c r="P38" s="210" t="s">
        <v>208</v>
      </c>
      <c r="Q38" s="209" t="s">
        <v>209</v>
      </c>
      <c r="R38" s="209" t="s">
        <v>209</v>
      </c>
      <c r="S38" s="209" t="s">
        <v>132</v>
      </c>
      <c r="T38" s="209" t="s">
        <v>133</v>
      </c>
      <c r="U38" s="212" t="s">
        <v>219</v>
      </c>
      <c r="V38" s="212">
        <v>70</v>
      </c>
      <c r="W38" s="212">
        <v>1100</v>
      </c>
      <c r="X38" s="212">
        <v>5</v>
      </c>
      <c r="Y38" s="212">
        <v>2026</v>
      </c>
      <c r="Z38" s="212">
        <v>1201</v>
      </c>
      <c r="AA38" s="212">
        <v>0</v>
      </c>
      <c r="AB38" s="209" t="s">
        <v>123</v>
      </c>
      <c r="AC38" s="209" t="s">
        <v>211</v>
      </c>
      <c r="AD38" s="106">
        <v>0</v>
      </c>
    </row>
    <row r="39" spans="1:30" x14ac:dyDescent="0.2">
      <c r="A39" s="209">
        <v>2026</v>
      </c>
      <c r="B39" s="209">
        <v>1135</v>
      </c>
      <c r="C39" s="209" t="s">
        <v>120</v>
      </c>
      <c r="D39" s="210" t="s">
        <v>239</v>
      </c>
      <c r="E39" s="210" t="s">
        <v>164</v>
      </c>
      <c r="F39" s="210" t="s">
        <v>123</v>
      </c>
      <c r="G39" s="211">
        <v>2295.3200000000002</v>
      </c>
      <c r="H39" s="211">
        <v>88.28</v>
      </c>
      <c r="I39" s="209" t="s">
        <v>124</v>
      </c>
      <c r="J39" s="211">
        <f t="shared" si="0"/>
        <v>2207.04</v>
      </c>
      <c r="K39" s="209" t="s">
        <v>204</v>
      </c>
      <c r="L39" s="209" t="s">
        <v>240</v>
      </c>
      <c r="M39" s="209" t="s">
        <v>127</v>
      </c>
      <c r="N39" s="209" t="s">
        <v>241</v>
      </c>
      <c r="O39" s="209" t="s">
        <v>207</v>
      </c>
      <c r="P39" s="210" t="s">
        <v>208</v>
      </c>
      <c r="Q39" s="209" t="s">
        <v>209</v>
      </c>
      <c r="R39" s="209" t="s">
        <v>209</v>
      </c>
      <c r="S39" s="209" t="s">
        <v>132</v>
      </c>
      <c r="T39" s="209" t="s">
        <v>133</v>
      </c>
      <c r="U39" s="212" t="s">
        <v>172</v>
      </c>
      <c r="V39" s="212">
        <v>3770</v>
      </c>
      <c r="W39" s="212">
        <v>11860</v>
      </c>
      <c r="X39" s="212">
        <v>11</v>
      </c>
      <c r="Y39" s="212">
        <v>2026</v>
      </c>
      <c r="Z39" s="212">
        <v>1204</v>
      </c>
      <c r="AA39" s="212">
        <v>0</v>
      </c>
      <c r="AB39" s="209" t="s">
        <v>123</v>
      </c>
      <c r="AC39" s="209" t="s">
        <v>211</v>
      </c>
      <c r="AD39" s="106">
        <v>0</v>
      </c>
    </row>
    <row r="40" spans="1:30" x14ac:dyDescent="0.2">
      <c r="A40" s="209">
        <v>2026</v>
      </c>
      <c r="B40" s="209">
        <v>1136</v>
      </c>
      <c r="C40" s="209" t="s">
        <v>120</v>
      </c>
      <c r="D40" s="210" t="s">
        <v>242</v>
      </c>
      <c r="E40" s="210" t="s">
        <v>164</v>
      </c>
      <c r="F40" s="210" t="s">
        <v>123</v>
      </c>
      <c r="G40" s="211">
        <v>376.15</v>
      </c>
      <c r="H40" s="211">
        <v>14.47</v>
      </c>
      <c r="I40" s="209" t="s">
        <v>124</v>
      </c>
      <c r="J40" s="211">
        <f t="shared" si="0"/>
        <v>361.67999999999995</v>
      </c>
      <c r="K40" s="209" t="s">
        <v>204</v>
      </c>
      <c r="L40" s="209" t="s">
        <v>243</v>
      </c>
      <c r="M40" s="209" t="s">
        <v>127</v>
      </c>
      <c r="N40" s="209" t="s">
        <v>244</v>
      </c>
      <c r="O40" s="209" t="s">
        <v>207</v>
      </c>
      <c r="P40" s="210" t="s">
        <v>208</v>
      </c>
      <c r="Q40" s="209" t="s">
        <v>209</v>
      </c>
      <c r="R40" s="209" t="s">
        <v>209</v>
      </c>
      <c r="S40" s="209" t="s">
        <v>132</v>
      </c>
      <c r="T40" s="209" t="s">
        <v>133</v>
      </c>
      <c r="U40" s="212" t="s">
        <v>172</v>
      </c>
      <c r="V40" s="212">
        <v>3770</v>
      </c>
      <c r="W40" s="212">
        <v>11860</v>
      </c>
      <c r="X40" s="212">
        <v>11</v>
      </c>
      <c r="Y40" s="212">
        <v>2026</v>
      </c>
      <c r="Z40" s="212">
        <v>1204</v>
      </c>
      <c r="AA40" s="212">
        <v>0</v>
      </c>
      <c r="AB40" s="209" t="s">
        <v>123</v>
      </c>
      <c r="AC40" s="209" t="s">
        <v>211</v>
      </c>
      <c r="AD40" s="106">
        <v>0</v>
      </c>
    </row>
    <row r="41" spans="1:30" x14ac:dyDescent="0.2">
      <c r="A41" s="209">
        <v>2026</v>
      </c>
      <c r="B41" s="209">
        <v>1137</v>
      </c>
      <c r="C41" s="209" t="s">
        <v>120</v>
      </c>
      <c r="D41" s="210" t="s">
        <v>245</v>
      </c>
      <c r="E41" s="210" t="s">
        <v>164</v>
      </c>
      <c r="F41" s="210" t="s">
        <v>123</v>
      </c>
      <c r="G41" s="211">
        <v>804.65</v>
      </c>
      <c r="H41" s="211">
        <v>73.150000000000006</v>
      </c>
      <c r="I41" s="209" t="s">
        <v>124</v>
      </c>
      <c r="J41" s="211">
        <f t="shared" si="0"/>
        <v>731.5</v>
      </c>
      <c r="K41" s="209" t="s">
        <v>204</v>
      </c>
      <c r="L41" s="209" t="s">
        <v>246</v>
      </c>
      <c r="M41" s="209" t="s">
        <v>127</v>
      </c>
      <c r="N41" s="209" t="s">
        <v>247</v>
      </c>
      <c r="O41" s="209" t="s">
        <v>207</v>
      </c>
      <c r="P41" s="210" t="s">
        <v>208</v>
      </c>
      <c r="Q41" s="209" t="s">
        <v>209</v>
      </c>
      <c r="R41" s="209" t="s">
        <v>209</v>
      </c>
      <c r="S41" s="209" t="s">
        <v>132</v>
      </c>
      <c r="T41" s="209" t="s">
        <v>133</v>
      </c>
      <c r="U41" s="212" t="s">
        <v>134</v>
      </c>
      <c r="V41" s="212">
        <v>4100</v>
      </c>
      <c r="W41" s="212">
        <v>2148</v>
      </c>
      <c r="X41" s="212">
        <v>99</v>
      </c>
      <c r="Y41" s="212">
        <v>2026</v>
      </c>
      <c r="Z41" s="212">
        <v>1202</v>
      </c>
      <c r="AA41" s="212">
        <v>0</v>
      </c>
      <c r="AB41" s="209" t="s">
        <v>123</v>
      </c>
      <c r="AC41" s="209" t="s">
        <v>211</v>
      </c>
      <c r="AD41" s="106">
        <v>0</v>
      </c>
    </row>
    <row r="42" spans="1:30" x14ac:dyDescent="0.2">
      <c r="A42" s="209">
        <v>2026</v>
      </c>
      <c r="B42" s="209">
        <v>1138</v>
      </c>
      <c r="C42" s="209" t="s">
        <v>120</v>
      </c>
      <c r="D42" s="210" t="s">
        <v>248</v>
      </c>
      <c r="E42" s="210" t="s">
        <v>164</v>
      </c>
      <c r="F42" s="210" t="s">
        <v>123</v>
      </c>
      <c r="G42" s="211">
        <v>24744.720000000001</v>
      </c>
      <c r="H42" s="211">
        <v>951.72</v>
      </c>
      <c r="I42" s="209" t="s">
        <v>124</v>
      </c>
      <c r="J42" s="211">
        <f t="shared" si="0"/>
        <v>23793</v>
      </c>
      <c r="K42" s="209" t="s">
        <v>204</v>
      </c>
      <c r="L42" s="209" t="s">
        <v>249</v>
      </c>
      <c r="M42" s="209" t="s">
        <v>127</v>
      </c>
      <c r="N42" s="209" t="s">
        <v>250</v>
      </c>
      <c r="O42" s="209" t="s">
        <v>207</v>
      </c>
      <c r="P42" s="210" t="s">
        <v>208</v>
      </c>
      <c r="Q42" s="209" t="s">
        <v>209</v>
      </c>
      <c r="R42" s="209" t="s">
        <v>209</v>
      </c>
      <c r="S42" s="209" t="s">
        <v>132</v>
      </c>
      <c r="T42" s="209" t="s">
        <v>133</v>
      </c>
      <c r="U42" s="212" t="s">
        <v>215</v>
      </c>
      <c r="V42" s="212">
        <v>1900</v>
      </c>
      <c r="W42" s="212">
        <v>1100</v>
      </c>
      <c r="X42" s="212">
        <v>4</v>
      </c>
      <c r="Y42" s="212">
        <v>2026</v>
      </c>
      <c r="Z42" s="212">
        <v>1199</v>
      </c>
      <c r="AA42" s="212">
        <v>0</v>
      </c>
      <c r="AB42" s="209" t="s">
        <v>123</v>
      </c>
      <c r="AC42" s="209" t="s">
        <v>211</v>
      </c>
      <c r="AD42" s="106">
        <v>0</v>
      </c>
    </row>
    <row r="43" spans="1:30" x14ac:dyDescent="0.2">
      <c r="A43" s="209">
        <v>2026</v>
      </c>
      <c r="B43" s="209">
        <v>1139</v>
      </c>
      <c r="C43" s="209" t="s">
        <v>120</v>
      </c>
      <c r="D43" s="210" t="s">
        <v>251</v>
      </c>
      <c r="E43" s="210" t="s">
        <v>164</v>
      </c>
      <c r="F43" s="210" t="s">
        <v>123</v>
      </c>
      <c r="G43" s="211">
        <v>1670.24</v>
      </c>
      <c r="H43" s="211">
        <v>64.239999999999995</v>
      </c>
      <c r="I43" s="209" t="s">
        <v>124</v>
      </c>
      <c r="J43" s="211">
        <f t="shared" si="0"/>
        <v>1606</v>
      </c>
      <c r="K43" s="209" t="s">
        <v>204</v>
      </c>
      <c r="L43" s="209" t="s">
        <v>252</v>
      </c>
      <c r="M43" s="209" t="s">
        <v>127</v>
      </c>
      <c r="N43" s="209" t="s">
        <v>253</v>
      </c>
      <c r="O43" s="209" t="s">
        <v>207</v>
      </c>
      <c r="P43" s="210" t="s">
        <v>208</v>
      </c>
      <c r="Q43" s="209" t="s">
        <v>209</v>
      </c>
      <c r="R43" s="209" t="s">
        <v>209</v>
      </c>
      <c r="S43" s="209" t="s">
        <v>132</v>
      </c>
      <c r="T43" s="209" t="s">
        <v>133</v>
      </c>
      <c r="U43" s="212" t="s">
        <v>219</v>
      </c>
      <c r="V43" s="212">
        <v>70</v>
      </c>
      <c r="W43" s="212">
        <v>1100</v>
      </c>
      <c r="X43" s="212">
        <v>5</v>
      </c>
      <c r="Y43" s="212">
        <v>2026</v>
      </c>
      <c r="Z43" s="212">
        <v>1201</v>
      </c>
      <c r="AA43" s="212">
        <v>0</v>
      </c>
      <c r="AB43" s="209" t="s">
        <v>123</v>
      </c>
      <c r="AC43" s="209" t="s">
        <v>211</v>
      </c>
      <c r="AD43" s="106">
        <v>0</v>
      </c>
    </row>
    <row r="44" spans="1:30" x14ac:dyDescent="0.2">
      <c r="C44" s="106"/>
      <c r="D44" s="106"/>
      <c r="E44" s="106"/>
      <c r="F44" s="106"/>
      <c r="G44" s="106"/>
      <c r="H44" s="106"/>
      <c r="I44" s="106"/>
      <c r="J44" s="106"/>
      <c r="O44" s="106"/>
      <c r="P44" s="106"/>
      <c r="Q44" s="106"/>
      <c r="R44" s="106"/>
      <c r="T44" s="106"/>
      <c r="AC44" s="106"/>
    </row>
    <row r="45" spans="1:30" x14ac:dyDescent="0.2">
      <c r="C45" s="106"/>
      <c r="D45" s="106"/>
      <c r="E45" s="106"/>
      <c r="F45" s="213" t="s">
        <v>306</v>
      </c>
      <c r="G45" s="214">
        <f>SUM(G10:G43)</f>
        <v>142177.84999999998</v>
      </c>
      <c r="H45" s="214">
        <f>SUM(H10:H43)</f>
        <v>8370.76</v>
      </c>
      <c r="I45" s="214"/>
      <c r="J45" s="214">
        <f>SUM(J10:J43)</f>
        <v>134062.01999999996</v>
      </c>
      <c r="O45" s="106"/>
      <c r="P45" s="106"/>
      <c r="Q45" s="106"/>
      <c r="R45" s="106"/>
      <c r="T45" s="106"/>
      <c r="AC45" s="106"/>
      <c r="AD45" s="207">
        <f>SUM(AC10:AD43)</f>
        <v>12</v>
      </c>
    </row>
    <row r="46" spans="1:30" x14ac:dyDescent="0.2">
      <c r="C46" s="106"/>
      <c r="D46" s="106"/>
      <c r="E46" s="106"/>
      <c r="F46" s="106"/>
      <c r="G46" s="106"/>
      <c r="H46" s="106"/>
      <c r="I46" s="106"/>
      <c r="J46" s="106"/>
      <c r="O46" s="106"/>
      <c r="P46" s="106"/>
      <c r="Q46" s="106"/>
      <c r="R46" s="106"/>
      <c r="T46" s="106"/>
      <c r="AC46" s="106"/>
    </row>
    <row r="47" spans="1:30" x14ac:dyDescent="0.2">
      <c r="C47" s="106"/>
      <c r="D47" s="106"/>
      <c r="E47" s="106"/>
      <c r="F47" s="106"/>
      <c r="G47" s="106"/>
      <c r="H47" s="106"/>
      <c r="I47" s="106"/>
      <c r="J47" s="106"/>
      <c r="O47" s="106"/>
      <c r="P47" s="106"/>
      <c r="Q47" s="106"/>
      <c r="R47" s="106"/>
      <c r="T47" s="106"/>
      <c r="AC47" s="106"/>
    </row>
    <row r="48" spans="1:30" x14ac:dyDescent="0.2">
      <c r="C48" s="106"/>
      <c r="D48" s="106"/>
      <c r="E48" s="106"/>
      <c r="F48" s="106"/>
      <c r="G48" s="106"/>
      <c r="H48" s="106"/>
      <c r="I48" s="106"/>
      <c r="J48" s="106"/>
      <c r="O48" s="106"/>
      <c r="P48" s="106"/>
      <c r="Q48" s="106"/>
      <c r="R48" s="106"/>
      <c r="T48" s="106"/>
      <c r="AC48" s="106"/>
    </row>
    <row r="49" spans="3:29" x14ac:dyDescent="0.2">
      <c r="C49" s="106"/>
      <c r="D49" s="106"/>
      <c r="E49" s="106"/>
      <c r="F49" s="106"/>
      <c r="G49" s="106"/>
      <c r="H49" s="106"/>
      <c r="I49" s="106"/>
      <c r="J49" s="106"/>
      <c r="O49" s="106"/>
      <c r="P49" s="106"/>
      <c r="Q49" s="106"/>
      <c r="R49" s="106"/>
      <c r="T49" s="106"/>
      <c r="AC49" s="106"/>
    </row>
    <row r="50" spans="3:29" x14ac:dyDescent="0.2">
      <c r="C50" s="106"/>
      <c r="D50" s="106"/>
      <c r="E50" s="106"/>
      <c r="F50" s="106"/>
      <c r="G50" s="106"/>
      <c r="H50" s="106"/>
      <c r="I50" s="106"/>
      <c r="J50" s="106"/>
      <c r="O50" s="106"/>
      <c r="P50" s="106"/>
      <c r="Q50" s="106"/>
      <c r="R50" s="106"/>
      <c r="T50" s="106"/>
      <c r="AC50" s="106"/>
    </row>
    <row r="51" spans="3:29" x14ac:dyDescent="0.2">
      <c r="C51" s="106"/>
      <c r="D51" s="106"/>
      <c r="E51" s="106"/>
      <c r="F51" s="106"/>
      <c r="G51" s="106"/>
      <c r="H51" s="106"/>
      <c r="I51" s="106"/>
      <c r="J51" s="106"/>
      <c r="O51" s="106"/>
      <c r="P51" s="106"/>
      <c r="Q51" s="106"/>
      <c r="R51" s="106"/>
      <c r="T51" s="106"/>
      <c r="AC51" s="106"/>
    </row>
    <row r="52" spans="3:29" x14ac:dyDescent="0.2">
      <c r="C52" s="106"/>
      <c r="D52" s="106"/>
      <c r="E52" s="106"/>
      <c r="F52" s="106"/>
      <c r="G52" s="106"/>
      <c r="H52" s="106"/>
      <c r="I52" s="106"/>
      <c r="J52" s="106"/>
      <c r="O52" s="106"/>
      <c r="P52" s="106"/>
      <c r="Q52" s="106"/>
      <c r="R52" s="106"/>
      <c r="T52" s="106"/>
      <c r="AC52" s="106"/>
    </row>
  </sheetData>
  <mergeCells count="11">
    <mergeCell ref="A6:F6"/>
    <mergeCell ref="A1:AC1"/>
    <mergeCell ref="A3:AC3"/>
    <mergeCell ref="A8:C8"/>
    <mergeCell ref="D8:L8"/>
    <mergeCell ref="M8:O8"/>
    <mergeCell ref="P8:R8"/>
    <mergeCell ref="S8:T8"/>
    <mergeCell ref="U8:X8"/>
    <mergeCell ref="Y8:AA8"/>
    <mergeCell ref="A5:F5"/>
  </mergeCells>
  <dataValidations count="1">
    <dataValidation type="list" allowBlank="1" showInputMessage="1" showErrorMessage="1" errorTitle="SCISSIONE PAGAMENTI" error="Selezionare 'NO' se il documento non è soggeto alla Scissione Pagamenti" sqref="I10:I46" xr:uid="{00000000-0002-0000-0600-000000000000}">
      <formula1>"SI, NO"</formula1>
    </dataValidation>
  </dataValidations>
  <pageMargins left="0.23622047244094491" right="0.23622047244094491" top="0.74803149606299213" bottom="0.74803149606299213" header="0.31496062992125984" footer="0.31496062992125984"/>
  <pageSetup paperSize="9" scale="57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20"/>
  <sheetViews>
    <sheetView showGridLines="0" topLeftCell="C1" zoomScaleNormal="100" workbookViewId="0">
      <selection sqref="A1:Q1"/>
    </sheetView>
  </sheetViews>
  <sheetFormatPr defaultRowHeight="15" x14ac:dyDescent="0.2"/>
  <cols>
    <col min="1" max="1" width="0" style="106" hidden="1" customWidth="1"/>
    <col min="2" max="2" width="10.28515625" style="106" hidden="1" customWidth="1"/>
    <col min="3" max="3" width="15.7109375" style="119" customWidth="1"/>
    <col min="4" max="4" width="10.7109375" style="118" bestFit="1" customWidth="1"/>
    <col min="5" max="5" width="10.7109375" style="118" customWidth="1"/>
    <col min="6" max="6" width="43.7109375" style="119" customWidth="1"/>
    <col min="7" max="7" width="15.5703125" style="119" hidden="1" customWidth="1"/>
    <col min="8" max="9" width="12.140625" style="120" customWidth="1"/>
    <col min="10" max="10" width="22.85546875" style="119" customWidth="1"/>
    <col min="11" max="11" width="13.7109375" style="119" customWidth="1"/>
    <col min="12" max="12" width="21.7109375" style="106" customWidth="1"/>
    <col min="13" max="16" width="12.140625" style="106" customWidth="1"/>
    <col min="17" max="17" width="9.140625" style="106" customWidth="1"/>
    <col min="18" max="18" width="9.140625" style="147" customWidth="1"/>
    <col min="19" max="16384" width="9.140625" style="106"/>
  </cols>
  <sheetData>
    <row r="1" spans="1:18" s="89" customFormat="1" ht="23.1" customHeight="1" x14ac:dyDescent="0.2">
      <c r="A1" s="290"/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9"/>
      <c r="R1" s="198"/>
    </row>
    <row r="2" spans="1:18" s="96" customFormat="1" ht="15" customHeight="1" x14ac:dyDescent="0.2">
      <c r="Q2" s="204"/>
      <c r="R2" s="199"/>
    </row>
    <row r="3" spans="1:18" s="89" customFormat="1" ht="23.1" customHeight="1" x14ac:dyDescent="0.2">
      <c r="A3" s="274" t="s">
        <v>111</v>
      </c>
      <c r="B3" s="302"/>
      <c r="C3" s="302"/>
      <c r="D3" s="302"/>
      <c r="E3" s="302"/>
      <c r="F3" s="302"/>
      <c r="G3" s="302"/>
      <c r="H3" s="302"/>
      <c r="I3" s="302"/>
      <c r="J3" s="302"/>
      <c r="K3" s="302"/>
      <c r="L3" s="302"/>
      <c r="M3" s="302"/>
      <c r="N3" s="302"/>
      <c r="O3" s="302"/>
      <c r="P3" s="302"/>
      <c r="Q3" s="249"/>
      <c r="R3" s="198"/>
    </row>
    <row r="4" spans="1:18" s="89" customFormat="1" x14ac:dyDescent="0.2">
      <c r="A4" s="303"/>
      <c r="B4" s="303"/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247"/>
      <c r="R4" s="198"/>
    </row>
    <row r="5" spans="1:18" s="89" customFormat="1" ht="23.1" customHeight="1" x14ac:dyDescent="0.2">
      <c r="A5" s="286" t="s">
        <v>110</v>
      </c>
      <c r="B5" s="286"/>
      <c r="C5" s="286"/>
      <c r="D5" s="286"/>
      <c r="E5" s="286"/>
      <c r="F5" s="286"/>
      <c r="G5" s="286"/>
      <c r="H5" s="286"/>
      <c r="I5" s="287"/>
      <c r="J5" s="229" t="s">
        <v>109</v>
      </c>
      <c r="K5" s="248"/>
      <c r="L5" s="248"/>
      <c r="M5" s="248"/>
      <c r="N5" s="248"/>
      <c r="O5" s="248"/>
      <c r="P5" s="248"/>
      <c r="Q5" s="249"/>
      <c r="R5" s="198"/>
    </row>
    <row r="6" spans="1:18" s="89" customFormat="1" ht="23.1" customHeight="1" x14ac:dyDescent="0.2">
      <c r="C6" s="295" t="s">
        <v>97</v>
      </c>
      <c r="D6" s="296"/>
      <c r="E6" s="296"/>
      <c r="F6" s="296"/>
      <c r="G6" s="297"/>
      <c r="H6" s="191">
        <v>0</v>
      </c>
      <c r="I6" s="195"/>
      <c r="J6" s="293" t="s">
        <v>97</v>
      </c>
      <c r="K6" s="293"/>
      <c r="L6" s="293"/>
      <c r="M6" s="293"/>
      <c r="N6" s="294"/>
      <c r="O6" s="196">
        <v>0</v>
      </c>
      <c r="P6" s="304"/>
      <c r="Q6" s="305"/>
      <c r="R6" s="198"/>
    </row>
    <row r="7" spans="1:18" s="89" customFormat="1" ht="23.1" customHeight="1" x14ac:dyDescent="0.2">
      <c r="C7" s="295" t="s">
        <v>115</v>
      </c>
      <c r="D7" s="296"/>
      <c r="E7" s="296"/>
      <c r="F7" s="296"/>
      <c r="G7" s="192"/>
      <c r="H7" s="191">
        <v>0</v>
      </c>
      <c r="I7" s="193"/>
      <c r="J7" s="291" t="s">
        <v>115</v>
      </c>
      <c r="K7" s="291"/>
      <c r="L7" s="291"/>
      <c r="M7" s="291"/>
      <c r="N7" s="292"/>
      <c r="O7" s="194">
        <v>0</v>
      </c>
      <c r="P7" s="306"/>
      <c r="Q7" s="307"/>
      <c r="R7" s="198"/>
    </row>
    <row r="8" spans="1:18" s="89" customFormat="1" ht="23.1" customHeight="1" x14ac:dyDescent="0.2">
      <c r="C8" s="295" t="s">
        <v>116</v>
      </c>
      <c r="D8" s="296"/>
      <c r="E8" s="296"/>
      <c r="F8" s="296"/>
      <c r="G8" s="192"/>
      <c r="H8" s="191">
        <f>H6-H7</f>
        <v>0</v>
      </c>
      <c r="I8" s="189"/>
      <c r="J8" s="288" t="s">
        <v>117</v>
      </c>
      <c r="K8" s="288"/>
      <c r="L8" s="288"/>
      <c r="M8" s="288"/>
      <c r="N8" s="289"/>
      <c r="O8" s="190">
        <v>0</v>
      </c>
      <c r="P8" s="308"/>
      <c r="Q8" s="309"/>
      <c r="R8" s="198"/>
    </row>
    <row r="9" spans="1:18" s="89" customFormat="1" x14ac:dyDescent="0.2">
      <c r="C9" s="188"/>
      <c r="D9" s="188"/>
      <c r="E9" s="188"/>
      <c r="F9" s="188"/>
      <c r="G9" s="187"/>
      <c r="H9" s="186"/>
      <c r="I9" s="160"/>
      <c r="J9" s="163"/>
      <c r="K9" s="163"/>
      <c r="L9" s="163"/>
      <c r="M9" s="163"/>
      <c r="N9" s="163"/>
      <c r="O9" s="185"/>
      <c r="P9" s="298"/>
      <c r="Q9" s="249"/>
      <c r="R9" s="198"/>
    </row>
    <row r="10" spans="1:18" s="89" customFormat="1" ht="16.5" customHeight="1" x14ac:dyDescent="0.2">
      <c r="A10" s="299" t="s">
        <v>108</v>
      </c>
      <c r="B10" s="300"/>
      <c r="C10" s="300"/>
      <c r="D10" s="300"/>
      <c r="E10" s="300"/>
      <c r="F10" s="300"/>
      <c r="G10" s="300"/>
      <c r="H10" s="300"/>
      <c r="I10" s="300"/>
      <c r="J10" s="300"/>
      <c r="K10" s="300"/>
      <c r="L10" s="300"/>
      <c r="M10" s="300"/>
      <c r="N10" s="300"/>
      <c r="O10" s="300"/>
      <c r="P10" s="300"/>
      <c r="Q10" s="301"/>
      <c r="R10" s="198"/>
    </row>
    <row r="11" spans="1:18" s="89" customFormat="1" ht="23.1" customHeight="1" x14ac:dyDescent="0.2">
      <c r="A11" s="229" t="s">
        <v>14</v>
      </c>
      <c r="B11" s="240"/>
      <c r="C11" s="229" t="s">
        <v>15</v>
      </c>
      <c r="D11" s="239"/>
      <c r="E11" s="239"/>
      <c r="F11" s="239"/>
      <c r="G11" s="239"/>
      <c r="H11" s="239"/>
      <c r="I11" s="240"/>
      <c r="J11" s="229" t="s">
        <v>1</v>
      </c>
      <c r="K11" s="240"/>
      <c r="L11" s="145"/>
      <c r="M11" s="229" t="s">
        <v>64</v>
      </c>
      <c r="N11" s="239"/>
      <c r="O11" s="239"/>
      <c r="P11" s="239"/>
      <c r="Q11" s="249"/>
      <c r="R11" s="198"/>
    </row>
    <row r="12" spans="1:18" ht="36" customHeight="1" x14ac:dyDescent="0.2">
      <c r="A12" s="103" t="s">
        <v>21</v>
      </c>
      <c r="B12" s="184" t="s">
        <v>107</v>
      </c>
      <c r="C12" s="103" t="s">
        <v>24</v>
      </c>
      <c r="D12" s="104" t="s">
        <v>25</v>
      </c>
      <c r="E12" s="183" t="s">
        <v>106</v>
      </c>
      <c r="F12" s="103" t="s">
        <v>26</v>
      </c>
      <c r="G12" s="103" t="s">
        <v>28</v>
      </c>
      <c r="H12" s="139" t="s">
        <v>66</v>
      </c>
      <c r="I12" s="105" t="s">
        <v>67</v>
      </c>
      <c r="J12" s="103" t="s">
        <v>30</v>
      </c>
      <c r="K12" s="103" t="s">
        <v>31</v>
      </c>
      <c r="L12" s="200" t="s">
        <v>105</v>
      </c>
      <c r="M12" s="128" t="s">
        <v>66</v>
      </c>
      <c r="N12" s="128" t="s">
        <v>104</v>
      </c>
      <c r="O12" s="201" t="s">
        <v>114</v>
      </c>
      <c r="P12" s="128" t="s">
        <v>65</v>
      </c>
      <c r="Q12" s="197" t="s">
        <v>68</v>
      </c>
    </row>
    <row r="13" spans="1:18" x14ac:dyDescent="0.2">
      <c r="C13" s="109"/>
      <c r="D13" s="108"/>
      <c r="E13" s="108"/>
      <c r="F13" s="110"/>
      <c r="G13" s="110"/>
      <c r="H13" s="111"/>
      <c r="I13" s="111"/>
      <c r="J13" s="110"/>
      <c r="K13" s="110"/>
      <c r="L13" s="108"/>
      <c r="M13" s="111"/>
      <c r="N13" s="111"/>
      <c r="O13" s="111"/>
    </row>
    <row r="14" spans="1:18" x14ac:dyDescent="0.2">
      <c r="C14" s="106"/>
      <c r="D14" s="106"/>
      <c r="E14" s="106"/>
      <c r="F14" s="106"/>
      <c r="G14" s="106"/>
      <c r="H14" s="106"/>
      <c r="I14" s="106"/>
      <c r="J14" s="106"/>
      <c r="K14" s="182"/>
    </row>
    <row r="15" spans="1:18" x14ac:dyDescent="0.2">
      <c r="C15" s="106"/>
      <c r="D15" s="106"/>
      <c r="E15" s="106"/>
      <c r="F15" s="106"/>
      <c r="G15" s="106"/>
      <c r="H15" s="106"/>
      <c r="I15" s="106"/>
      <c r="J15" s="106"/>
      <c r="K15" s="106"/>
    </row>
    <row r="16" spans="1:18" x14ac:dyDescent="0.2">
      <c r="C16" s="106"/>
      <c r="D16" s="106"/>
      <c r="E16" s="106"/>
      <c r="F16" s="106"/>
      <c r="G16" s="106"/>
      <c r="H16" s="106"/>
      <c r="I16" s="106"/>
      <c r="J16" s="106"/>
      <c r="K16" s="106"/>
    </row>
    <row r="17" spans="3:11" x14ac:dyDescent="0.2">
      <c r="C17" s="106"/>
      <c r="D17" s="106"/>
      <c r="E17" s="106"/>
      <c r="F17" s="106"/>
      <c r="G17" s="106"/>
      <c r="H17" s="106"/>
      <c r="I17" s="106"/>
      <c r="J17" s="106"/>
      <c r="K17" s="106"/>
    </row>
    <row r="18" spans="3:11" x14ac:dyDescent="0.2">
      <c r="C18" s="106"/>
      <c r="D18" s="106"/>
      <c r="E18" s="106"/>
      <c r="F18" s="106"/>
      <c r="G18" s="106"/>
      <c r="H18" s="106"/>
      <c r="I18" s="106"/>
      <c r="J18" s="106"/>
      <c r="K18" s="106"/>
    </row>
    <row r="19" spans="3:11" x14ac:dyDescent="0.2">
      <c r="C19" s="106"/>
      <c r="D19" s="106"/>
      <c r="E19" s="106"/>
      <c r="F19" s="106"/>
      <c r="G19" s="106"/>
      <c r="H19" s="106"/>
      <c r="I19" s="106"/>
      <c r="J19" s="106"/>
      <c r="K19" s="106"/>
    </row>
    <row r="20" spans="3:11" x14ac:dyDescent="0.2">
      <c r="C20" s="106"/>
      <c r="D20" s="106"/>
      <c r="E20" s="106"/>
      <c r="F20" s="106"/>
      <c r="G20" s="106"/>
      <c r="H20" s="106"/>
      <c r="I20" s="106"/>
      <c r="J20" s="106"/>
      <c r="K20" s="106"/>
    </row>
  </sheetData>
  <mergeCells count="20">
    <mergeCell ref="P6:Q6"/>
    <mergeCell ref="P7:Q7"/>
    <mergeCell ref="P8:Q8"/>
    <mergeCell ref="C11:I11"/>
    <mergeCell ref="A11:B11"/>
    <mergeCell ref="J11:K11"/>
    <mergeCell ref="A5:I5"/>
    <mergeCell ref="J8:N8"/>
    <mergeCell ref="A1:Q1"/>
    <mergeCell ref="J7:N7"/>
    <mergeCell ref="J6:N6"/>
    <mergeCell ref="C6:G6"/>
    <mergeCell ref="C7:F7"/>
    <mergeCell ref="C8:F8"/>
    <mergeCell ref="P9:Q9"/>
    <mergeCell ref="A10:Q10"/>
    <mergeCell ref="M11:Q11"/>
    <mergeCell ref="J5:Q5"/>
    <mergeCell ref="A3:Q3"/>
    <mergeCell ref="A4:Q4"/>
  </mergeCells>
  <dataValidations count="1">
    <dataValidation type="list" allowBlank="1" showInputMessage="1" showErrorMessage="1" sqref="P13" xr:uid="{00000000-0002-0000-0700-000000000000}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8</vt:i4>
      </vt:variant>
      <vt:variant>
        <vt:lpstr>Intervalli denominati</vt:lpstr>
      </vt:variant>
      <vt:variant>
        <vt:i4>3</vt:i4>
      </vt:variant>
    </vt:vector>
  </HeadingPairs>
  <TitlesOfParts>
    <vt:vector size="11" baseType="lpstr">
      <vt:lpstr>SiopeAllegatoB</vt:lpstr>
      <vt:lpstr>Fatture</vt:lpstr>
      <vt:lpstr>Mandati</vt:lpstr>
      <vt:lpstr>FattureTempi</vt:lpstr>
      <vt:lpstr>MandatiTempi</vt:lpstr>
      <vt:lpstr>IndicatoreRiduzioneDebitoCR</vt:lpstr>
      <vt:lpstr>Debiti</vt:lpstr>
      <vt:lpstr>ElencoFatture</vt:lpstr>
      <vt:lpstr>ElencoFatture!Area_stampa</vt:lpstr>
      <vt:lpstr>FattureTempi!Area_stampa</vt:lpstr>
      <vt:lpstr>IndicatoreRiduzioneDebitoCR!Area_stampa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Paolo Lacognata</cp:lastModifiedBy>
  <cp:lastPrinted>2026-07-01T12:40:51Z</cp:lastPrinted>
  <dcterms:created xsi:type="dcterms:W3CDTF">1996-11-05T10:16:36Z</dcterms:created>
  <dcterms:modified xsi:type="dcterms:W3CDTF">2026-07-01T12:44:52Z</dcterms:modified>
</cp:coreProperties>
</file>