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BITI ART 33 COMMA 1 D.LGS 33_2013\ANNO 2025\DEBITI ART 33 COMMA 1 D.LGS 33_2013 - 3^ TRIM 2025\"/>
    </mc:Choice>
  </mc:AlternateContent>
  <xr:revisionPtr revIDLastSave="0" documentId="8_{73186136-23A8-4C42-9248-0818B8AE24C6}" xr6:coauthVersionLast="36" xr6:coauthVersionMax="36" xr10:uidLastSave="{00000000-0000-0000-0000-000000000000}"/>
  <bookViews>
    <workbookView xWindow="0" yWindow="0" windowWidth="28800" windowHeight="12105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_FilterDatabase" localSheetId="6" hidden="1">Debiti!$A$10:$AE$10</definedName>
    <definedName name="_xlnm.Print_Area" localSheetId="6">Debiti!$A$1:$AC$157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</workbook>
</file>

<file path=xl/calcChain.xml><?xml version="1.0" encoding="utf-8"?>
<calcChain xmlns="http://schemas.openxmlformats.org/spreadsheetml/2006/main">
  <c r="AD98" i="7" l="1"/>
  <c r="C9" i="6"/>
  <c r="G9" i="6"/>
  <c r="C10" i="6"/>
  <c r="C11" i="6"/>
  <c r="G11" i="6"/>
  <c r="C13" i="6"/>
  <c r="G13" i="6"/>
  <c r="G15" i="6"/>
  <c r="L15" i="6"/>
  <c r="J71" i="7"/>
  <c r="J11" i="7"/>
  <c r="J69" i="7"/>
  <c r="J72" i="7"/>
  <c r="G6" i="7"/>
  <c r="C7" i="6"/>
  <c r="L13" i="6"/>
  <c r="J76" i="7"/>
  <c r="J77" i="7"/>
  <c r="J70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78" i="7"/>
  <c r="J86" i="7"/>
  <c r="J87" i="7"/>
  <c r="J88" i="7"/>
  <c r="J12" i="7"/>
  <c r="J94" i="7"/>
  <c r="J80" i="7"/>
  <c r="J44" i="7"/>
  <c r="J45" i="7"/>
  <c r="J46" i="7"/>
  <c r="J47" i="7"/>
  <c r="J48" i="7"/>
  <c r="J49" i="7"/>
  <c r="J50" i="7"/>
  <c r="J56" i="7"/>
  <c r="J51" i="7"/>
  <c r="J52" i="7"/>
  <c r="J57" i="7"/>
  <c r="J58" i="7"/>
  <c r="J53" i="7"/>
  <c r="J59" i="7"/>
  <c r="J60" i="7"/>
  <c r="J61" i="7"/>
  <c r="J62" i="7"/>
  <c r="J63" i="7"/>
  <c r="J64" i="7"/>
  <c r="J65" i="7"/>
  <c r="J66" i="7"/>
  <c r="J67" i="7"/>
  <c r="J68" i="7"/>
  <c r="J54" i="7"/>
  <c r="J55" i="7"/>
  <c r="J89" i="7"/>
  <c r="J90" i="7"/>
  <c r="J73" i="7"/>
  <c r="J74" i="7"/>
  <c r="J43" i="7"/>
  <c r="J75" i="7"/>
  <c r="J81" i="7"/>
  <c r="J82" i="7"/>
  <c r="J83" i="7"/>
  <c r="J84" i="7"/>
  <c r="J85" i="7"/>
  <c r="J95" i="7"/>
  <c r="J96" i="7"/>
  <c r="J79" i="7"/>
  <c r="J91" i="7"/>
  <c r="J92" i="7"/>
  <c r="J93" i="7"/>
  <c r="G98" i="7"/>
  <c r="G5" i="7"/>
  <c r="H8" i="8"/>
  <c r="E5" i="6"/>
</calcChain>
</file>

<file path=xl/sharedStrings.xml><?xml version="1.0" encoding="utf-8"?>
<sst xmlns="http://schemas.openxmlformats.org/spreadsheetml/2006/main" count="1712" uniqueCount="395">
  <si>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</si>
  <si>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</si>
  <si>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</si>
  <si>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</si>
  <si>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</si>
  <si>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</si>
  <si>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</si>
  <si>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</si>
  <si>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</si>
  <si>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</si>
  <si>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</si>
  <si>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</si>
  <si>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</si>
  <si>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</si>
  <si>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</si>
  <si>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</si>
  <si>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</si>
  <si>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</si>
  <si>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</si>
  <si>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</si>
  <si>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</si>
  <si>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</si>
  <si>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</si>
  <si>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</si>
  <si>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</si>
  <si>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</si>
  <si>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</si>
  <si>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</si>
  <si>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</si>
  <si>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</si>
  <si>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</si>
  <si>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</si>
  <si>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</si>
  <si>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</si>
  <si>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</si>
  <si>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</si>
  <si>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</si>
  <si>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</si>
  <si>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</si>
  <si>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</si>
  <si>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</si>
  <si>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</si>
  <si>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</si>
  <si>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</si>
  <si>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</si>
  <si>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</si>
  <si>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</si>
  <si>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</si>
  <si>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</si>
  <si>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</si>
  <si>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</si>
  <si>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</si>
  <si>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</si>
  <si>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</si>
  <si>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</si>
  <si>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</si>
  <si>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</si>
  <si>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</si>
  <si>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</si>
  <si>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</si>
  <si>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</si>
  <si>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</si>
  <si>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</si>
  <si>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</si>
  <si>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</si>
  <si>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</si>
  <si>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</si>
  <si>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</si>
  <si>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</si>
  <si>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</si>
  <si>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</si>
  <si>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</si>
  <si>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30/09/2025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</si>
  <si>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</si>
  <si>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</si>
  <si>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</si>
  <si>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</si>
  <si>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</si>
  <si>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</si>
  <si>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</si>
  <si>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</si>
  <si>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</si>
  <si>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</si>
  <si>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</si>
  <si>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</si>
  <si>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</si>
  <si>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</si>
  <si>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</si>
  <si>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</si>
  <si>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</si>
  <si>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</si>
  <si>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</si>
  <si>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</si>
  <si>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</si>
  <si>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</si>
  <si>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</si>
  <si>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</si>
  <si>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</si>
  <si>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</si>
  <si>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</si>
  <si>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</si>
  <si>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</si>
  <si>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</si>
  <si>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</si>
  <si>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</si>
  <si>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</si>
  <si>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</si>
  <si>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</si>
  <si>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</si>
  <si>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</si>
  <si>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</si>
  <si>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</si>
  <si>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</si>
  <si>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</si>
  <si>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</si>
  <si>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</si>
  <si>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</si>
  <si>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</si>
  <si>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Volpiano</t>
  </si>
  <si>
    <t>26/09/2025</t>
  </si>
  <si>
    <t>2025080890</t>
  </si>
  <si>
    <t>19/09/2025</t>
  </si>
  <si>
    <t>CANONE PER SERVIZIO DI EFFICIENTAMENTO E AMMODERNAMENTO TECNOLOGICO DEGLI IMPIANTI DI ILLUMINAZIONE PUBBLICA DEL COMUNE DI VOLPIANO</t>
  </si>
  <si>
    <t>SI</t>
  </si>
  <si>
    <t>8081725273</t>
  </si>
  <si>
    <t>15584127497</t>
  </si>
  <si>
    <t>2025</t>
  </si>
  <si>
    <t>23399</t>
  </si>
  <si>
    <t>A2A ILLUMINAZIONE PUBBLICA S.R.L.</t>
  </si>
  <si>
    <t>03846250987</t>
  </si>
  <si>
    <t>4</t>
  </si>
  <si>
    <t>SETTORE AMBIENTE, LAVORI PUBBLICI, PATRIMONIO E MANUTENZIONI</t>
  </si>
  <si>
    <t>1010102</t>
  </si>
  <si>
    <t/>
  </si>
  <si>
    <t>01/09/2025</t>
  </si>
  <si>
    <t>FPA 9/25</t>
  </si>
  <si>
    <t>30/08/2025</t>
  </si>
  <si>
    <t>NO</t>
  </si>
  <si>
    <t>B53D66ED19</t>
  </si>
  <si>
    <t>15433391512</t>
  </si>
  <si>
    <t>21634</t>
  </si>
  <si>
    <t>ABC MARKETING &amp; COMUNICAZIONE DI BERGAMINI NADIA</t>
  </si>
  <si>
    <t>12455160015</t>
  </si>
  <si>
    <t>BRGNDA59M63E379O</t>
  </si>
  <si>
    <t>1</t>
  </si>
  <si>
    <t>SETTORE AMMINISTRATIVO E SERVIZI ALLA PERSONA</t>
  </si>
  <si>
    <t>1010203</t>
  </si>
  <si>
    <t>01/10/2025</t>
  </si>
  <si>
    <t>29/09/2025</t>
  </si>
  <si>
    <t>23/09/2025</t>
  </si>
  <si>
    <t>FATTPA 1_25</t>
  </si>
  <si>
    <t>16/09/2025</t>
  </si>
  <si>
    <t>B2F461FE1E</t>
  </si>
  <si>
    <t>15559070510</t>
  </si>
  <si>
    <t>22965</t>
  </si>
  <si>
    <t>BERATTINO SHEJLA</t>
  </si>
  <si>
    <t>09111450012</t>
  </si>
  <si>
    <t>BRTSJL76C46E379L</t>
  </si>
  <si>
    <t>2090401</t>
  </si>
  <si>
    <t>08/10/2025</t>
  </si>
  <si>
    <t>FPA 329/25</t>
  </si>
  <si>
    <t>B4D5C116CA</t>
  </si>
  <si>
    <t>15584421724</t>
  </si>
  <si>
    <t>23401</t>
  </si>
  <si>
    <t>BORUS S.R.L.</t>
  </si>
  <si>
    <t>06544550012</t>
  </si>
  <si>
    <t>6</t>
  </si>
  <si>
    <t>SETTORE  SOCIO ASSISTENZIALE EDUCATIVO CULTURALE</t>
  </si>
  <si>
    <t>1040503</t>
  </si>
  <si>
    <t>FPA 333/25</t>
  </si>
  <si>
    <t>23778</t>
  </si>
  <si>
    <t>1100103</t>
  </si>
  <si>
    <t>18/09/2025</t>
  </si>
  <si>
    <t>597</t>
  </si>
  <si>
    <t>17/09/2025</t>
  </si>
  <si>
    <t>DISTRETTO URBANO DEL COMMERCIO DI VOLPIANO REALIZZAZIONE PIATTAFORMA DEDICATA AL DUC - AFFIDAMENTO DIRETTO AI SENSI DELL ARTICOLO 50 LETT. B DEL DECRETO LEGISLATIVO 31 MARZO 2023.e s.m.i. CIG B6AC46AD92 CUP J75C24000750002 . IMPEGNO DI SPESA</t>
  </si>
  <si>
    <t>B6AC46AD92</t>
  </si>
  <si>
    <t>15568222164</t>
  </si>
  <si>
    <t>23043</t>
  </si>
  <si>
    <t>CAT.COM. S.C.R.L.</t>
  </si>
  <si>
    <t>08004260017</t>
  </si>
  <si>
    <t>3</t>
  </si>
  <si>
    <t>SETTORE TERRITORIO</t>
  </si>
  <si>
    <t>1010107</t>
  </si>
  <si>
    <t>30/09/2025</t>
  </si>
  <si>
    <t>FT000455</t>
  </si>
  <si>
    <t>31/08/2025</t>
  </si>
  <si>
    <t>B6EB9B608A</t>
  </si>
  <si>
    <t>22505</t>
  </si>
  <si>
    <t>10/09/2025</t>
  </si>
  <si>
    <t>COMAT SPA</t>
  </si>
  <si>
    <t>00506000017</t>
  </si>
  <si>
    <t>1060203</t>
  </si>
  <si>
    <t>07/10/2025</t>
  </si>
  <si>
    <t>1040203</t>
  </si>
  <si>
    <t>1050203</t>
  </si>
  <si>
    <t>1040103</t>
  </si>
  <si>
    <t>1060202</t>
  </si>
  <si>
    <t>FT000498</t>
  </si>
  <si>
    <t>22510</t>
  </si>
  <si>
    <t>1100403</t>
  </si>
  <si>
    <t>1010603</t>
  </si>
  <si>
    <t>1090203</t>
  </si>
  <si>
    <t>1010503</t>
  </si>
  <si>
    <t>1040303</t>
  </si>
  <si>
    <t>1010303</t>
  </si>
  <si>
    <t>1050103</t>
  </si>
  <si>
    <t>FT000499</t>
  </si>
  <si>
    <t>22506</t>
  </si>
  <si>
    <t>2500003/P</t>
  </si>
  <si>
    <t>B4108DA2C9</t>
  </si>
  <si>
    <t>15602312294</t>
  </si>
  <si>
    <t>23798</t>
  </si>
  <si>
    <t>CORIN S.R.L.</t>
  </si>
  <si>
    <t>06361280016</t>
  </si>
  <si>
    <t>2040201</t>
  </si>
  <si>
    <t>2025    10/e</t>
  </si>
  <si>
    <t>B206C94C33</t>
  </si>
  <si>
    <t>24142</t>
  </si>
  <si>
    <t>DEN.SAM COSTRUZIONI S.R.L.</t>
  </si>
  <si>
    <t>02969160643</t>
  </si>
  <si>
    <t>2040301</t>
  </si>
  <si>
    <t>2025    11/e</t>
  </si>
  <si>
    <t>15622086727</t>
  </si>
  <si>
    <t>24143</t>
  </si>
  <si>
    <t>2/PA 2025</t>
  </si>
  <si>
    <t>09/09/2025</t>
  </si>
  <si>
    <t>Affidamento per l esecuzione dei lavori di manutenzione straordinaria in corrispondenza della mensa dell istituto scolastico Guglielmo da Volpiano di Via Trieste - B7BD5C84D8</t>
  </si>
  <si>
    <t>B7BD5C84D8</t>
  </si>
  <si>
    <t>15505913935</t>
  </si>
  <si>
    <t>22407</t>
  </si>
  <si>
    <t>EDIL RESTAURI DI CALTANELLA ALESSANDRO</t>
  </si>
  <si>
    <t>01342160056</t>
  </si>
  <si>
    <t>CLTLSN74T14A479S</t>
  </si>
  <si>
    <t>2297</t>
  </si>
  <si>
    <t>Determina a contrarre e affidamento diretto ai sensi dell art. 50 comma 1 lett. a) del D.Lgs n. 36/2023 alla Ditta Ferro Car Service s.a.s. per servizio di manutenzione veicolo in dotazione al Settore Amministrativo e servizi alla persona</t>
  </si>
  <si>
    <t>B81E3D7AEF</t>
  </si>
  <si>
    <t>15637281380</t>
  </si>
  <si>
    <t>24326</t>
  </si>
  <si>
    <t>FERRO CAR SERVICE S.A.S.</t>
  </si>
  <si>
    <t>11494530014</t>
  </si>
  <si>
    <t>1010803</t>
  </si>
  <si>
    <t>1000 VNB 25000588</t>
  </si>
  <si>
    <t>25/09/2025</t>
  </si>
  <si>
    <t>-PERIODO COMPETENZA-2025/01/01-2025/06/30 STORNO PARZIALE PER ERRATO PREZZO CONSUMO PRECEDENTE FATTURA SERVIZIO INIPEC - DETERMINA n. 2090 del 20.12.2024 SETTORE POLIZIA LOCALE</t>
  </si>
  <si>
    <t>B4BF6A529B</t>
  </si>
  <si>
    <t>15614466424</t>
  </si>
  <si>
    <t>23957</t>
  </si>
  <si>
    <t>INFOCAMERE SOCIETA CONSORTILE DI INFORMATICA DELLE CAMERE DI COMMERCIO ITALIANE</t>
  </si>
  <si>
    <t>02313821007</t>
  </si>
  <si>
    <t>5</t>
  </si>
  <si>
    <t>SETTORE POLIZIA  LOCALE</t>
  </si>
  <si>
    <t>3250017202</t>
  </si>
  <si>
    <t>11/09/2025</t>
  </si>
  <si>
    <t>00881400520571 202508  SEDE DI FORNITURA GAS</t>
  </si>
  <si>
    <t>B46936F96A</t>
  </si>
  <si>
    <t>22571</t>
  </si>
  <si>
    <t>NOVA AEG S.P.A.</t>
  </si>
  <si>
    <t>02616630022</t>
  </si>
  <si>
    <t>1030103</t>
  </si>
  <si>
    <t>3250017203</t>
  </si>
  <si>
    <t>00881407983418 202508  SEDE DI FORNITURA GAS</t>
  </si>
  <si>
    <t>22630</t>
  </si>
  <si>
    <t>3250017204</t>
  </si>
  <si>
    <t>00881405794821 202508  SEDE DI FORNITURA GAS</t>
  </si>
  <si>
    <t>15522617378</t>
  </si>
  <si>
    <t>22642</t>
  </si>
  <si>
    <t>12/09/2025</t>
  </si>
  <si>
    <t>3250017205</t>
  </si>
  <si>
    <t>00881400529689 202508  SEDE DI FORNITURA GAS</t>
  </si>
  <si>
    <t>15522598727</t>
  </si>
  <si>
    <t>22631</t>
  </si>
  <si>
    <t>3250017206</t>
  </si>
  <si>
    <t>00881400542997 202508  SEDE DI FORNITURA GAS</t>
  </si>
  <si>
    <t>15522598516</t>
  </si>
  <si>
    <t>22612</t>
  </si>
  <si>
    <t>3250017207</t>
  </si>
  <si>
    <t>00881405715471 202508  SEDE DI FORNITURA GAS</t>
  </si>
  <si>
    <t>15522591070</t>
  </si>
  <si>
    <t>22639</t>
  </si>
  <si>
    <t>3250017208</t>
  </si>
  <si>
    <t>00881407268405 202508  SEDE DI FORNITURA GAS</t>
  </si>
  <si>
    <t>15522520992</t>
  </si>
  <si>
    <t>22646</t>
  </si>
  <si>
    <t>3250017209</t>
  </si>
  <si>
    <t>00881400518468 202508  SEDE DI FORNITURA GAS</t>
  </si>
  <si>
    <t>15522534912</t>
  </si>
  <si>
    <t>22572</t>
  </si>
  <si>
    <t>3250017210</t>
  </si>
  <si>
    <t>00881400518450 202508  SEDE DI FORNITURA GAS</t>
  </si>
  <si>
    <t>15522528255</t>
  </si>
  <si>
    <t>22638</t>
  </si>
  <si>
    <t>3250017211</t>
  </si>
  <si>
    <t>00881406222131 202508  SEDE DI FORNITURA GAS</t>
  </si>
  <si>
    <t>15522527375</t>
  </si>
  <si>
    <t>22640</t>
  </si>
  <si>
    <t>3250017212</t>
  </si>
  <si>
    <t>00881400523765 202508  SEDE DI FORNITURA GAS</t>
  </si>
  <si>
    <t>15522517292</t>
  </si>
  <si>
    <t>22644</t>
  </si>
  <si>
    <t>3250017213</t>
  </si>
  <si>
    <t>00880001089850 202508  SEDE DI FORNITURA GAS</t>
  </si>
  <si>
    <t>15522535372</t>
  </si>
  <si>
    <t>22641</t>
  </si>
  <si>
    <t>3250017214</t>
  </si>
  <si>
    <t>00881400523724 202508  SEDE DI FORNITURA GAS</t>
  </si>
  <si>
    <t>15522597193</t>
  </si>
  <si>
    <t>22645</t>
  </si>
  <si>
    <t>3250017215</t>
  </si>
  <si>
    <t>00880001327399 202508  SEDE DI FORNITURA GAS</t>
  </si>
  <si>
    <t>B170CEA841</t>
  </si>
  <si>
    <t>22643</t>
  </si>
  <si>
    <t>1090303</t>
  </si>
  <si>
    <t>3250017216</t>
  </si>
  <si>
    <t>00881400527188 202508  SEDE DI FORNITURA GAS</t>
  </si>
  <si>
    <t>22637</t>
  </si>
  <si>
    <t>3250017217</t>
  </si>
  <si>
    <t>00881400527170 202508  SEDE DI FORNITURA GAS</t>
  </si>
  <si>
    <t>15522612333</t>
  </si>
  <si>
    <t>22634</t>
  </si>
  <si>
    <t>3250017218</t>
  </si>
  <si>
    <t>00881405877634 202508  SEDE DI FORNITURA GAS</t>
  </si>
  <si>
    <t>15522516105</t>
  </si>
  <si>
    <t>22579</t>
  </si>
  <si>
    <t>5225026189</t>
  </si>
  <si>
    <t>20/09/2025</t>
  </si>
  <si>
    <t>SEND ANTICIPO 50% COMMESSA DI 10/2025</t>
  </si>
  <si>
    <t>24148</t>
  </si>
  <si>
    <t>PAGOPA S.P.A.</t>
  </si>
  <si>
    <t>15376371009</t>
  </si>
  <si>
    <t>2</t>
  </si>
  <si>
    <t>SETTORE FINANZIARIO</t>
  </si>
  <si>
    <t>1010403</t>
  </si>
  <si>
    <t>24/09/2025</t>
  </si>
  <si>
    <t>32/001</t>
  </si>
  <si>
    <t>Rifacimento scala scuola dante Alighieri</t>
  </si>
  <si>
    <t>Z8F395A999</t>
  </si>
  <si>
    <t>23375</t>
  </si>
  <si>
    <t>PROGETTAZIONI GENERALI TORINO</t>
  </si>
  <si>
    <t>01329430019</t>
  </si>
  <si>
    <t>001379/25</t>
  </si>
  <si>
    <t>Decisione a contrarre per lavori di manutenzione per il ripristino del motore dell ascensore all interno dell edificio scolastico Ghirotti Viale C. A. Dalla Chiesa. - Affidamento - CIG: B78CB42F9E</t>
  </si>
  <si>
    <t>B78CB42F9E</t>
  </si>
  <si>
    <t>15514954109</t>
  </si>
  <si>
    <t>22508</t>
  </si>
  <si>
    <t>S.A.E.T. ASCENSORI DI PIETRANTONIO &amp; C. S.N.C.</t>
  </si>
  <si>
    <t>02598760011</t>
  </si>
  <si>
    <t>22/09/2025</t>
  </si>
  <si>
    <t>2500015843-PA</t>
  </si>
  <si>
    <t>Bolletta Servizio Idrico relativa al periodo 31/12/2024 - 20/08/2025</t>
  </si>
  <si>
    <t>15585502217</t>
  </si>
  <si>
    <t>23409</t>
  </si>
  <si>
    <t>S.M.A.T. S.P.A.</t>
  </si>
  <si>
    <t>07937540016</t>
  </si>
  <si>
    <t>2500016015-PA</t>
  </si>
  <si>
    <t>Bolletta Servizio Idrico relativa al periodo 12/06/2025 - 15/09/2025</t>
  </si>
  <si>
    <t>15615088647</t>
  </si>
  <si>
    <t>23990</t>
  </si>
  <si>
    <t>03/10/2025</t>
  </si>
  <si>
    <t>2500016016-PA</t>
  </si>
  <si>
    <t>Bolletta Servizio Idrico relativa al periodo 16/06/2025 - 15/09/2025</t>
  </si>
  <si>
    <t>15614992495</t>
  </si>
  <si>
    <t>23987</t>
  </si>
  <si>
    <t>2500016017-PA</t>
  </si>
  <si>
    <t>Bolletta Servizio Idrico relativa al periodo 31/05/2025 - 15/09/2025</t>
  </si>
  <si>
    <t>15614993768</t>
  </si>
  <si>
    <t>23986</t>
  </si>
  <si>
    <t>2500016018-PA</t>
  </si>
  <si>
    <t>15615089122</t>
  </si>
  <si>
    <t>23989</t>
  </si>
  <si>
    <t>2500016019-PA</t>
  </si>
  <si>
    <t>15614995761</t>
  </si>
  <si>
    <t>23985</t>
  </si>
  <si>
    <t>00297/2025</t>
  </si>
  <si>
    <t>"Scissione dei pagamenti - Art. 17-ter delD.P.R. 633/1972"</t>
  </si>
  <si>
    <t>B49C9815DD</t>
  </si>
  <si>
    <t>15622035036</t>
  </si>
  <si>
    <t>24140</t>
  </si>
  <si>
    <t>SAN FRANCESCO ONLUS S.C.S.</t>
  </si>
  <si>
    <t>05843040014</t>
  </si>
  <si>
    <t>00298/2025</t>
  </si>
  <si>
    <t>15622035379</t>
  </si>
  <si>
    <t>24141</t>
  </si>
  <si>
    <t>46</t>
  </si>
  <si>
    <t>B4200B18E6</t>
  </si>
  <si>
    <t>15606674097</t>
  </si>
  <si>
    <t>23809</t>
  </si>
  <si>
    <t>STUDIO ING. MARCELLO CONCAS E ASSOCIATI</t>
  </si>
  <si>
    <t>11748690010</t>
  </si>
  <si>
    <t>FATTPA 41_25</t>
  </si>
  <si>
    <t>A01F306F71</t>
  </si>
  <si>
    <t>24145</t>
  </si>
  <si>
    <t>STUDIO ROSSO INGEGNERI ASSOCIATI S.R.L.</t>
  </si>
  <si>
    <t>10449060010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</si>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</sst>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_-* #,##0_-;\-* #,##0_-;_-* &quot;-&quot;_-;_-@_-"/>
    <numFmt numFmtId="199" formatCode="_-[$€-2]\ * #,##0.00_-;\-[$€-2]\ * #,##0.00_-;_-[$€-2]\ * &quot;-&quot;??_-"/>
    <numFmt numFmtId="200" formatCode="#,##0.00\ &quot;€&quot;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AEBD7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1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29" borderId="21" xfId="0" applyNumberFormat="1" applyFont="1" applyFill="1" applyBorder="1" applyAlignment="1"/>
    <xf numFmtId="1" fontId="1" fillId="29" borderId="21" xfId="0" applyNumberFormat="1" applyFont="1" applyFill="1" applyBorder="1" applyAlignment="1"/>
    <xf numFmtId="1" fontId="1" fillId="29" borderId="14" xfId="0" applyNumberFormat="1" applyFont="1" applyFill="1" applyBorder="1" applyAlignment="1"/>
    <xf numFmtId="14" fontId="20" fillId="0" borderId="0" xfId="32" applyNumberFormat="1" applyFont="1" applyFill="1" applyBorder="1" applyAlignment="1" applyProtection="1">
      <alignment horizontal="center" vertical="center"/>
    </xf>
    <xf numFmtId="14" fontId="0" fillId="0" borderId="21" xfId="0" applyNumberFormat="1" applyBorder="1" applyAlignment="1"/>
    <xf numFmtId="14" fontId="17" fillId="0" borderId="14" xfId="32" applyNumberFormat="1" applyFont="1" applyBorder="1" applyAlignment="1" applyProtection="1">
      <alignment horizontal="center" vertical="center"/>
    </xf>
    <xf numFmtId="14" fontId="21" fillId="25" borderId="15" xfId="32" applyNumberFormat="1" applyFont="1" applyFill="1" applyBorder="1" applyAlignment="1" applyProtection="1">
      <alignment horizontal="center" vertical="center" wrapText="1"/>
    </xf>
    <xf numFmtId="14" fontId="21" fillId="0" borderId="0" xfId="32" applyNumberFormat="1" applyFont="1" applyBorder="1" applyAlignment="1" applyProtection="1">
      <alignment horizontal="center" vertical="center"/>
    </xf>
    <xf numFmtId="14" fontId="28" fillId="0" borderId="0" xfId="0" applyNumberFormat="1" applyFont="1" applyFill="1" applyBorder="1" applyAlignment="1" applyProtection="1">
      <alignment horizontal="center" vertical="center"/>
    </xf>
    <xf numFmtId="14" fontId="2" fillId="0" borderId="0" xfId="32" applyNumberFormat="1" applyBorder="1" applyAlignment="1" applyProtection="1">
      <alignment horizontal="center" vertical="center"/>
    </xf>
    <xf numFmtId="200" fontId="28" fillId="0" borderId="0" xfId="0" applyNumberFormat="1" applyFont="1" applyFill="1" applyBorder="1" applyAlignment="1" applyProtection="1">
      <alignment horizontal="right" vertical="center"/>
    </xf>
    <xf numFmtId="200" fontId="17" fillId="0" borderId="0" xfId="32" applyNumberFormat="1" applyFont="1" applyBorder="1" applyAlignment="1" applyProtection="1">
      <alignment horizontal="right" vertical="center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30" borderId="22" xfId="32" applyNumberFormat="1" applyFont="1" applyFill="1" applyBorder="1" applyAlignment="1" applyProtection="1">
      <alignment horizontal="left" vertical="center"/>
    </xf>
    <xf numFmtId="0" fontId="0" fillId="30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30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2" s="62" customFormat="1" ht="23.1" customHeight="1" x14ac:dyDescent="0.2">
      <c r="A2" s="220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3" t="s">
        <v>12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5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6" t="s">
        <v>55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5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9" t="s">
        <v>13</v>
      </c>
      <c r="AB4" s="224"/>
      <c r="AC4" s="224"/>
      <c r="AD4" s="224"/>
      <c r="AE4" s="224"/>
      <c r="AF4" s="224"/>
      <c r="AG4" s="230"/>
      <c r="AH4" s="32">
        <v>30</v>
      </c>
    </row>
    <row r="5" spans="1:34" s="15" customFormat="1" ht="23.1" customHeight="1" x14ac:dyDescent="0.2">
      <c r="A5" s="226" t="s">
        <v>14</v>
      </c>
      <c r="B5" s="227"/>
      <c r="C5" s="228"/>
      <c r="D5" s="226" t="s">
        <v>15</v>
      </c>
      <c r="E5" s="227"/>
      <c r="F5" s="227"/>
      <c r="G5" s="227"/>
      <c r="H5" s="228"/>
      <c r="I5" s="226" t="s">
        <v>16</v>
      </c>
      <c r="J5" s="227"/>
      <c r="K5" s="228"/>
      <c r="L5" s="226" t="s">
        <v>1</v>
      </c>
      <c r="M5" s="227"/>
      <c r="N5" s="227"/>
      <c r="O5" s="226" t="s">
        <v>17</v>
      </c>
      <c r="P5" s="228"/>
      <c r="Q5" s="226" t="s">
        <v>18</v>
      </c>
      <c r="R5" s="227"/>
      <c r="S5" s="227"/>
      <c r="T5" s="228"/>
      <c r="U5" s="226" t="s">
        <v>19</v>
      </c>
      <c r="V5" s="227"/>
      <c r="W5" s="227"/>
      <c r="X5" s="58" t="s">
        <v>47</v>
      </c>
      <c r="Y5" s="226" t="s">
        <v>20</v>
      </c>
      <c r="Z5" s="228"/>
      <c r="AA5" s="231" t="s">
        <v>41</v>
      </c>
      <c r="AB5" s="232"/>
      <c r="AC5" s="232"/>
      <c r="AD5" s="232"/>
      <c r="AE5" s="232"/>
      <c r="AF5" s="232"/>
      <c r="AG5" s="232"/>
      <c r="AH5" s="233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7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7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20" t="s">
        <v>54</v>
      </c>
      <c r="B3" s="221"/>
      <c r="C3" s="221"/>
      <c r="D3" s="221"/>
      <c r="E3" s="221"/>
      <c r="F3" s="221"/>
      <c r="G3" s="221"/>
      <c r="H3" s="221"/>
      <c r="I3" s="221"/>
      <c r="J3" s="221"/>
      <c r="K3" s="236"/>
      <c r="L3" s="236"/>
      <c r="M3" s="236"/>
      <c r="N3" s="236"/>
      <c r="O3" s="236"/>
      <c r="P3" s="236"/>
      <c r="Q3" s="236"/>
      <c r="R3" s="237"/>
    </row>
    <row r="4" spans="1:18" ht="23.1" customHeight="1" x14ac:dyDescent="0.2">
      <c r="A4" s="220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</row>
    <row r="5" spans="1:18" s="62" customFormat="1" ht="23.1" customHeight="1" x14ac:dyDescent="0.2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8" t="s">
        <v>13</v>
      </c>
      <c r="L5" s="239"/>
      <c r="M5" s="239"/>
      <c r="N5" s="239"/>
      <c r="O5" s="239"/>
      <c r="P5" s="239"/>
      <c r="Q5" s="240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7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9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8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31" t="s">
        <v>57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1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39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9"/>
      <c r="AE4" s="252"/>
      <c r="AF4" s="252"/>
      <c r="AG4" s="252"/>
      <c r="AH4" s="253"/>
      <c r="AI4" s="246"/>
    </row>
    <row r="5" spans="1:38" s="90" customFormat="1" ht="23.1" customHeight="1" x14ac:dyDescent="0.2">
      <c r="A5" s="231" t="s">
        <v>14</v>
      </c>
      <c r="B5" s="243"/>
      <c r="C5" s="244"/>
      <c r="D5" s="231" t="s">
        <v>15</v>
      </c>
      <c r="E5" s="243"/>
      <c r="F5" s="243"/>
      <c r="G5" s="243"/>
      <c r="H5" s="243"/>
      <c r="I5" s="243"/>
      <c r="J5" s="243"/>
      <c r="K5" s="244"/>
      <c r="L5" s="231" t="s">
        <v>16</v>
      </c>
      <c r="M5" s="243"/>
      <c r="N5" s="244"/>
      <c r="O5" s="231" t="s">
        <v>1</v>
      </c>
      <c r="P5" s="243"/>
      <c r="Q5" s="243"/>
      <c r="R5" s="231" t="s">
        <v>17</v>
      </c>
      <c r="S5" s="244"/>
      <c r="T5" s="231" t="s">
        <v>18</v>
      </c>
      <c r="U5" s="243"/>
      <c r="V5" s="243"/>
      <c r="W5" s="244"/>
      <c r="X5" s="231" t="s">
        <v>19</v>
      </c>
      <c r="Y5" s="243"/>
      <c r="Z5" s="243"/>
      <c r="AA5" s="103" t="s">
        <v>47</v>
      </c>
      <c r="AB5" s="231" t="s">
        <v>20</v>
      </c>
      <c r="AC5" s="244"/>
      <c r="AD5" s="231" t="s">
        <v>64</v>
      </c>
      <c r="AE5" s="245"/>
      <c r="AF5" s="245"/>
      <c r="AG5" s="245"/>
      <c r="AH5" s="245"/>
      <c r="AI5" s="246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0" t="s">
        <v>66</v>
      </c>
      <c r="H6" s="106" t="s">
        <v>67</v>
      </c>
      <c r="I6" s="141" t="s">
        <v>68</v>
      </c>
      <c r="J6" s="140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1"/>
      <c r="AK6" s="242"/>
      <c r="AL6" s="242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7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20" t="s">
        <v>56</v>
      </c>
      <c r="B3" s="221"/>
      <c r="C3" s="221"/>
      <c r="D3" s="221"/>
      <c r="E3" s="221"/>
      <c r="F3" s="221"/>
      <c r="G3" s="221"/>
      <c r="H3" s="221"/>
      <c r="I3" s="221"/>
      <c r="J3" s="221"/>
      <c r="K3" s="236"/>
      <c r="L3" s="236"/>
      <c r="M3" s="236"/>
      <c r="N3" s="236"/>
      <c r="O3" s="237"/>
    </row>
    <row r="4" spans="1:15" ht="23.1" customHeight="1" x14ac:dyDescent="0.2">
      <c r="A4" s="220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7"/>
    </row>
    <row r="5" spans="1:15" s="62" customFormat="1" ht="23.1" customHeight="1" x14ac:dyDescent="0.2">
      <c r="A5" s="234" t="s">
        <v>63</v>
      </c>
      <c r="B5" s="235"/>
      <c r="C5" s="235"/>
      <c r="D5" s="235"/>
      <c r="E5" s="235"/>
      <c r="F5" s="235"/>
      <c r="G5" s="235"/>
      <c r="H5" s="235"/>
      <c r="I5" s="235"/>
      <c r="J5" s="235"/>
      <c r="K5" s="254" t="s">
        <v>64</v>
      </c>
      <c r="L5" s="255"/>
      <c r="M5" s="255"/>
      <c r="N5" s="255"/>
      <c r="O5" s="256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70"/>
    </row>
    <row r="2" spans="1:16" s="97" customFormat="1" ht="15" customHeight="1" x14ac:dyDescent="0.2">
      <c r="A2" s="91"/>
      <c r="B2" s="93"/>
      <c r="C2" s="94"/>
      <c r="D2" s="94"/>
      <c r="E2" s="138"/>
      <c r="F2" s="94"/>
      <c r="G2" s="92"/>
      <c r="H2" s="92"/>
      <c r="I2" s="92"/>
      <c r="J2" s="93"/>
      <c r="K2" s="21"/>
      <c r="L2" s="21"/>
      <c r="M2" s="182"/>
    </row>
    <row r="3" spans="1:16" s="90" customFormat="1" ht="23.1" customHeight="1" x14ac:dyDescent="0.2">
      <c r="A3" s="276" t="s">
        <v>103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8"/>
    </row>
    <row r="4" spans="1:16" s="90" customFormat="1" ht="23.1" customHeight="1" x14ac:dyDescent="0.2">
      <c r="A4" s="98"/>
      <c r="B4" s="101"/>
      <c r="C4" s="174"/>
      <c r="D4" s="174"/>
      <c r="E4" s="139"/>
      <c r="F4" s="174"/>
      <c r="J4" s="173"/>
      <c r="K4" s="160"/>
      <c r="L4" s="160"/>
      <c r="M4" s="159"/>
    </row>
    <row r="5" spans="1:16" s="90" customFormat="1" ht="32.25" customHeight="1" x14ac:dyDescent="0.2">
      <c r="A5" s="271" t="s">
        <v>102</v>
      </c>
      <c r="B5" s="272"/>
      <c r="C5" s="181" t="s">
        <v>101</v>
      </c>
      <c r="D5" s="180"/>
      <c r="E5" s="179" t="str">
        <f>IF(OR(L13="SI",L15="SI"),"SI","NO")</f>
        <v>SI</v>
      </c>
      <c r="F5" s="156"/>
      <c r="G5" s="156"/>
      <c r="H5" s="156"/>
      <c r="I5" s="156"/>
      <c r="J5" s="156"/>
      <c r="K5" s="156"/>
      <c r="L5" s="156"/>
      <c r="M5" s="154"/>
      <c r="N5" s="257" t="s">
        <v>100</v>
      </c>
      <c r="O5" s="258"/>
    </row>
    <row r="6" spans="1:16" s="90" customFormat="1" ht="23.1" customHeight="1" x14ac:dyDescent="0.2">
      <c r="A6" s="98"/>
      <c r="B6" s="101"/>
      <c r="C6" s="102"/>
      <c r="D6" s="174"/>
      <c r="E6" s="178"/>
      <c r="F6" s="174"/>
      <c r="J6" s="173"/>
      <c r="K6" s="160"/>
      <c r="L6" s="160"/>
      <c r="M6" s="159"/>
    </row>
    <row r="7" spans="1:16" s="90" customFormat="1" ht="23.1" customHeight="1" x14ac:dyDescent="0.2">
      <c r="A7" s="261" t="s">
        <v>99</v>
      </c>
      <c r="B7" s="280"/>
      <c r="C7" s="158">
        <f>Debiti!G6</f>
        <v>19</v>
      </c>
      <c r="D7" s="156"/>
      <c r="E7" s="266" t="s">
        <v>112</v>
      </c>
      <c r="F7" s="267"/>
      <c r="G7" s="267"/>
      <c r="H7" s="97"/>
      <c r="I7" s="177"/>
      <c r="J7" s="176"/>
      <c r="K7" s="97"/>
      <c r="L7" s="167"/>
      <c r="M7" s="175"/>
      <c r="N7" s="257" t="s">
        <v>98</v>
      </c>
      <c r="O7" s="258"/>
      <c r="P7" s="258"/>
    </row>
    <row r="8" spans="1:16" s="90" customFormat="1" ht="23.1" customHeight="1" x14ac:dyDescent="0.2">
      <c r="A8" s="98"/>
      <c r="B8" s="101"/>
      <c r="C8" s="102"/>
      <c r="D8" s="174"/>
      <c r="E8" s="139"/>
      <c r="F8" s="102"/>
      <c r="G8" s="99"/>
      <c r="J8" s="173"/>
      <c r="K8" s="160"/>
      <c r="L8" s="160"/>
      <c r="M8" s="159"/>
    </row>
    <row r="9" spans="1:16" s="90" customFormat="1" ht="23.1" customHeight="1" x14ac:dyDescent="0.2">
      <c r="A9" s="273" t="s">
        <v>97</v>
      </c>
      <c r="B9" s="279"/>
      <c r="C9" s="168">
        <f>ElencoFatture!O6</f>
        <v>0</v>
      </c>
      <c r="D9" s="169"/>
      <c r="E9" s="273" t="s">
        <v>91</v>
      </c>
      <c r="F9" s="274" t="s">
        <v>96</v>
      </c>
      <c r="G9" s="172">
        <f>C9/100*5</f>
        <v>0</v>
      </c>
      <c r="J9" s="156"/>
      <c r="L9" s="156"/>
      <c r="M9" s="154"/>
    </row>
    <row r="10" spans="1:16" s="90" customFormat="1" ht="23.1" customHeight="1" x14ac:dyDescent="0.2">
      <c r="A10" s="273" t="s">
        <v>95</v>
      </c>
      <c r="B10" s="274"/>
      <c r="C10" s="168">
        <f>ElencoFatture!O7</f>
        <v>0</v>
      </c>
      <c r="D10" s="169"/>
      <c r="E10" s="171"/>
      <c r="F10" s="171"/>
      <c r="G10" s="170"/>
      <c r="H10" s="156"/>
      <c r="I10" s="156"/>
      <c r="J10" s="156"/>
      <c r="K10" s="156"/>
      <c r="L10" s="156"/>
      <c r="M10" s="154"/>
    </row>
    <row r="11" spans="1:16" s="90" customFormat="1" ht="23.1" customHeight="1" x14ac:dyDescent="0.2">
      <c r="A11" s="273" t="s">
        <v>94</v>
      </c>
      <c r="B11" s="275"/>
      <c r="C11" s="168">
        <f>ElencoFatture!O8</f>
        <v>0</v>
      </c>
      <c r="D11" s="169"/>
      <c r="E11" s="273" t="s">
        <v>91</v>
      </c>
      <c r="F11" s="279"/>
      <c r="G11" s="168">
        <f>C11/100*5</f>
        <v>0</v>
      </c>
      <c r="H11" s="156"/>
      <c r="I11" s="265"/>
      <c r="J11" s="265"/>
      <c r="K11" s="97"/>
      <c r="L11" s="167"/>
      <c r="M11" s="154"/>
      <c r="N11" s="257" t="s">
        <v>93</v>
      </c>
      <c r="O11" s="258"/>
      <c r="P11" s="258"/>
    </row>
    <row r="12" spans="1:16" s="90" customFormat="1" ht="23.1" customHeight="1" x14ac:dyDescent="0.2">
      <c r="A12" s="165"/>
      <c r="B12" s="164"/>
      <c r="C12" s="162"/>
      <c r="D12" s="130"/>
      <c r="E12" s="163"/>
      <c r="F12" s="162"/>
      <c r="G12" s="161"/>
      <c r="I12" s="99"/>
      <c r="J12" s="101"/>
      <c r="K12" s="160"/>
      <c r="L12" s="100"/>
      <c r="M12" s="159"/>
    </row>
    <row r="13" spans="1:16" s="90" customFormat="1" ht="23.1" customHeight="1" x14ac:dyDescent="0.2">
      <c r="A13" s="261" t="s">
        <v>92</v>
      </c>
      <c r="B13" s="262"/>
      <c r="C13" s="158">
        <f>C11</f>
        <v>0</v>
      </c>
      <c r="D13" s="166"/>
      <c r="E13" s="261" t="s">
        <v>91</v>
      </c>
      <c r="F13" s="262"/>
      <c r="G13" s="157">
        <f>C13/100*5</f>
        <v>0</v>
      </c>
      <c r="H13" s="156"/>
      <c r="I13" s="263" t="s">
        <v>90</v>
      </c>
      <c r="J13" s="264"/>
      <c r="L13" s="155" t="str">
        <f>IF(ROUND(C7,2)&lt;=ROUND(G13,2),"SI","NO")</f>
        <v>NO</v>
      </c>
      <c r="M13" s="154"/>
      <c r="N13" s="259" t="s">
        <v>89</v>
      </c>
      <c r="O13" s="260"/>
    </row>
    <row r="14" spans="1:16" s="90" customFormat="1" ht="23.1" customHeight="1" x14ac:dyDescent="0.2">
      <c r="A14" s="165"/>
      <c r="B14" s="164"/>
      <c r="C14" s="162"/>
      <c r="D14" s="130"/>
      <c r="E14" s="163"/>
      <c r="F14" s="162"/>
      <c r="G14" s="161"/>
      <c r="I14" s="99"/>
      <c r="J14" s="101"/>
      <c r="K14" s="160"/>
      <c r="L14" s="100"/>
      <c r="M14" s="159"/>
    </row>
    <row r="15" spans="1:16" s="90" customFormat="1" ht="23.1" customHeight="1" x14ac:dyDescent="0.2">
      <c r="A15" s="261" t="s">
        <v>88</v>
      </c>
      <c r="B15" s="280"/>
      <c r="C15" s="158">
        <v>0</v>
      </c>
      <c r="D15" s="97"/>
      <c r="E15" s="261" t="s">
        <v>87</v>
      </c>
      <c r="F15" s="262"/>
      <c r="G15" s="157">
        <f>IF(OR(C15=0, C15="0,00"),0,C7/C15)</f>
        <v>0</v>
      </c>
      <c r="H15" s="156"/>
      <c r="I15" s="263" t="s">
        <v>86</v>
      </c>
      <c r="J15" s="264"/>
      <c r="L15" s="155" t="str">
        <f>IF(G15&lt;=0.9,"SI","NO")</f>
        <v>SI</v>
      </c>
      <c r="M15" s="154"/>
      <c r="N15" s="259" t="s">
        <v>85</v>
      </c>
      <c r="O15" s="260"/>
    </row>
    <row r="16" spans="1:16" s="90" customFormat="1" ht="23.1" customHeight="1" x14ac:dyDescent="0.2">
      <c r="A16" s="98"/>
      <c r="B16" s="101"/>
      <c r="C16" s="102"/>
      <c r="D16" s="102"/>
      <c r="E16" s="139"/>
      <c r="F16" s="102"/>
      <c r="G16" s="99"/>
      <c r="H16" s="99"/>
      <c r="I16" s="99"/>
      <c r="J16" s="101"/>
      <c r="K16" s="100"/>
      <c r="L16" s="100"/>
      <c r="M16" s="153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82" t="s">
        <v>84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x14ac:dyDescent="0.2">
      <c r="A19" s="283" t="s">
        <v>83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</row>
    <row r="20" spans="1:13" x14ac:dyDescent="0.2">
      <c r="A20" s="281" t="s">
        <v>82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</row>
    <row r="21" spans="1:13" x14ac:dyDescent="0.2">
      <c r="A21" s="152" t="s">
        <v>81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3" x14ac:dyDescent="0.2">
      <c r="A22" s="281" t="s">
        <v>80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</row>
    <row r="23" spans="1:13" x14ac:dyDescent="0.2">
      <c r="A23" s="281" t="s">
        <v>79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1:13" x14ac:dyDescent="0.2">
      <c r="A24" s="281" t="s">
        <v>78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</row>
    <row r="25" spans="1:13" x14ac:dyDescent="0.2">
      <c r="A25" s="281" t="s">
        <v>77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</row>
    <row r="26" spans="1:13" x14ac:dyDescent="0.2">
      <c r="A26" s="151" t="s">
        <v>76</v>
      </c>
      <c r="B26" s="148"/>
      <c r="C26" s="150"/>
      <c r="D26" s="150"/>
      <c r="E26" s="150"/>
      <c r="F26" s="150"/>
      <c r="G26" s="148"/>
      <c r="H26" s="148"/>
      <c r="I26" s="148"/>
      <c r="J26" s="148"/>
      <c r="K26" s="149"/>
      <c r="L26" s="149"/>
      <c r="M26" s="148"/>
    </row>
    <row r="27" spans="1:13" x14ac:dyDescent="0.2">
      <c r="A27" s="147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showGridLines="0" tabSelected="1" topLeftCell="D1" zoomScaleNormal="100" workbookViewId="0">
      <selection activeCell="AE13" sqref="AE13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214" customWidth="1"/>
    <col min="30" max="30" width="3" style="107" hidden="1" customWidth="1"/>
    <col min="31" max="31" width="9.140625" style="148" customWidth="1"/>
    <col min="32" max="16384" width="9.140625" style="107"/>
  </cols>
  <sheetData>
    <row r="1" spans="1:31" s="90" customFormat="1" ht="23.1" customHeight="1" x14ac:dyDescent="0.2">
      <c r="A1" s="247" t="s">
        <v>118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E1" s="199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8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08"/>
      <c r="AE2" s="200"/>
    </row>
    <row r="3" spans="1:31" s="90" customFormat="1" ht="23.1" customHeight="1" x14ac:dyDescent="0.2">
      <c r="A3" s="276" t="s">
        <v>72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7"/>
      <c r="AE3" s="199"/>
    </row>
    <row r="4" spans="1:31" s="90" customFormat="1" ht="23.1" customHeight="1" x14ac:dyDescent="0.2">
      <c r="A4" s="98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209"/>
      <c r="AE4" s="199"/>
    </row>
    <row r="5" spans="1:31" s="90" customFormat="1" ht="23.1" customHeight="1" x14ac:dyDescent="0.2">
      <c r="A5" s="271" t="s">
        <v>73</v>
      </c>
      <c r="B5" s="284"/>
      <c r="C5" s="284"/>
      <c r="D5" s="284"/>
      <c r="E5" s="284"/>
      <c r="F5" s="285"/>
      <c r="G5" s="205">
        <f>(G98)</f>
        <v>165690.01000000004</v>
      </c>
      <c r="H5" s="137"/>
      <c r="I5" s="137"/>
      <c r="J5" s="137"/>
      <c r="K5" s="137"/>
      <c r="L5" s="137"/>
      <c r="M5" s="137"/>
      <c r="N5" s="137"/>
      <c r="O5" s="137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209"/>
      <c r="AE5" s="199"/>
    </row>
    <row r="6" spans="1:31" s="90" customFormat="1" ht="23.1" customHeight="1" x14ac:dyDescent="0.2">
      <c r="A6" s="271" t="s">
        <v>74</v>
      </c>
      <c r="B6" s="284"/>
      <c r="C6" s="284"/>
      <c r="D6" s="284"/>
      <c r="E6" s="284"/>
      <c r="F6" s="284"/>
      <c r="G6" s="207">
        <f>(AD98)</f>
        <v>19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209"/>
      <c r="AE6" s="199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39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4"/>
      <c r="AE7" s="199"/>
    </row>
    <row r="8" spans="1:31" s="90" customFormat="1" ht="23.1" customHeight="1" x14ac:dyDescent="0.2">
      <c r="A8" s="231" t="s">
        <v>14</v>
      </c>
      <c r="B8" s="243"/>
      <c r="C8" s="244"/>
      <c r="D8" s="231" t="s">
        <v>15</v>
      </c>
      <c r="E8" s="243"/>
      <c r="F8" s="243"/>
      <c r="G8" s="243"/>
      <c r="H8" s="243"/>
      <c r="I8" s="243"/>
      <c r="J8" s="243"/>
      <c r="K8" s="243"/>
      <c r="L8" s="244"/>
      <c r="M8" s="231" t="s">
        <v>16</v>
      </c>
      <c r="N8" s="243"/>
      <c r="O8" s="244"/>
      <c r="P8" s="231" t="s">
        <v>1</v>
      </c>
      <c r="Q8" s="243"/>
      <c r="R8" s="243"/>
      <c r="S8" s="231" t="s">
        <v>17</v>
      </c>
      <c r="T8" s="244"/>
      <c r="U8" s="231" t="s">
        <v>18</v>
      </c>
      <c r="V8" s="243"/>
      <c r="W8" s="243"/>
      <c r="X8" s="244"/>
      <c r="Y8" s="231" t="s">
        <v>19</v>
      </c>
      <c r="Z8" s="243"/>
      <c r="AA8" s="243"/>
      <c r="AB8" s="103" t="s">
        <v>47</v>
      </c>
      <c r="AC8" s="210" t="s">
        <v>71</v>
      </c>
      <c r="AE8" s="199"/>
    </row>
    <row r="9" spans="1:31" ht="36" customHeight="1" x14ac:dyDescent="0.2">
      <c r="A9" s="104" t="s">
        <v>21</v>
      </c>
      <c r="B9" s="104" t="s">
        <v>22</v>
      </c>
      <c r="C9" s="143" t="s">
        <v>25</v>
      </c>
      <c r="D9" s="104" t="s">
        <v>24</v>
      </c>
      <c r="E9" s="105" t="s">
        <v>25</v>
      </c>
      <c r="F9" s="104" t="s">
        <v>26</v>
      </c>
      <c r="G9" s="140" t="s">
        <v>66</v>
      </c>
      <c r="H9" s="106" t="s">
        <v>67</v>
      </c>
      <c r="I9" s="141" t="s">
        <v>68</v>
      </c>
      <c r="J9" s="140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3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211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2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212"/>
    </row>
    <row r="11" spans="1:31" x14ac:dyDescent="0.2">
      <c r="A11" s="202">
        <v>2025</v>
      </c>
      <c r="B11" s="202">
        <v>1629</v>
      </c>
      <c r="C11" s="202" t="s">
        <v>134</v>
      </c>
      <c r="D11" s="203" t="s">
        <v>135</v>
      </c>
      <c r="E11" s="203" t="s">
        <v>136</v>
      </c>
      <c r="F11" s="203" t="s">
        <v>133</v>
      </c>
      <c r="G11" s="215">
        <v>1166</v>
      </c>
      <c r="H11" s="215">
        <v>0</v>
      </c>
      <c r="I11" s="202" t="s">
        <v>137</v>
      </c>
      <c r="J11" s="215">
        <f t="shared" ref="J11:J42" si="0">IF(I11="SI",G11-H11,G11)</f>
        <v>1166</v>
      </c>
      <c r="K11" s="202" t="s">
        <v>138</v>
      </c>
      <c r="L11" s="202" t="s">
        <v>139</v>
      </c>
      <c r="M11" s="202" t="s">
        <v>126</v>
      </c>
      <c r="N11" s="202" t="s">
        <v>140</v>
      </c>
      <c r="O11" s="202" t="s">
        <v>136</v>
      </c>
      <c r="P11" s="203" t="s">
        <v>141</v>
      </c>
      <c r="Q11" s="202" t="s">
        <v>142</v>
      </c>
      <c r="R11" s="202" t="s">
        <v>143</v>
      </c>
      <c r="S11" s="202" t="s">
        <v>144</v>
      </c>
      <c r="T11" s="202" t="s">
        <v>145</v>
      </c>
      <c r="U11" s="107" t="s">
        <v>146</v>
      </c>
      <c r="V11" s="107">
        <v>140</v>
      </c>
      <c r="W11" s="107">
        <v>97</v>
      </c>
      <c r="X11" s="107">
        <v>99</v>
      </c>
      <c r="Y11" s="107">
        <v>2025</v>
      </c>
      <c r="Z11" s="107">
        <v>244</v>
      </c>
      <c r="AA11" s="107">
        <v>0</v>
      </c>
      <c r="AB11" s="202" t="s">
        <v>147</v>
      </c>
      <c r="AC11" s="213">
        <v>45929</v>
      </c>
      <c r="AD11" s="107">
        <v>1</v>
      </c>
    </row>
    <row r="12" spans="1:31" x14ac:dyDescent="0.2">
      <c r="A12" s="202">
        <v>2025</v>
      </c>
      <c r="B12" s="202">
        <v>1712</v>
      </c>
      <c r="C12" s="202" t="s">
        <v>151</v>
      </c>
      <c r="D12" s="203" t="s">
        <v>225</v>
      </c>
      <c r="E12" s="203" t="s">
        <v>226</v>
      </c>
      <c r="F12" s="203" t="s">
        <v>227</v>
      </c>
      <c r="G12" s="215">
        <v>5866.21</v>
      </c>
      <c r="H12" s="215">
        <v>1057.8399999999999</v>
      </c>
      <c r="I12" s="202" t="s">
        <v>123</v>
      </c>
      <c r="J12" s="215">
        <f t="shared" si="0"/>
        <v>4808.37</v>
      </c>
      <c r="K12" s="202" t="s">
        <v>228</v>
      </c>
      <c r="L12" s="202" t="s">
        <v>229</v>
      </c>
      <c r="M12" s="202" t="s">
        <v>126</v>
      </c>
      <c r="N12" s="202" t="s">
        <v>230</v>
      </c>
      <c r="O12" s="202" t="s">
        <v>226</v>
      </c>
      <c r="P12" s="203" t="s">
        <v>231</v>
      </c>
      <c r="Q12" s="202" t="s">
        <v>232</v>
      </c>
      <c r="R12" s="202" t="s">
        <v>233</v>
      </c>
      <c r="S12" s="202" t="s">
        <v>130</v>
      </c>
      <c r="T12" s="202" t="s">
        <v>131</v>
      </c>
      <c r="U12" s="107" t="s">
        <v>215</v>
      </c>
      <c r="V12" s="107">
        <v>7130</v>
      </c>
      <c r="W12" s="107">
        <v>3040</v>
      </c>
      <c r="X12" s="107">
        <v>99</v>
      </c>
      <c r="Y12" s="107">
        <v>2025</v>
      </c>
      <c r="Z12" s="107">
        <v>942</v>
      </c>
      <c r="AA12" s="107">
        <v>0</v>
      </c>
      <c r="AB12" s="202" t="s">
        <v>193</v>
      </c>
      <c r="AC12" s="213">
        <v>45939</v>
      </c>
      <c r="AD12" s="107">
        <v>1</v>
      </c>
    </row>
    <row r="13" spans="1:31" x14ac:dyDescent="0.2">
      <c r="A13" s="202">
        <v>2025</v>
      </c>
      <c r="B13" s="202">
        <v>1714</v>
      </c>
      <c r="C13" s="202" t="s">
        <v>174</v>
      </c>
      <c r="D13" s="203" t="s">
        <v>185</v>
      </c>
      <c r="E13" s="203" t="s">
        <v>186</v>
      </c>
      <c r="F13" s="203" t="s">
        <v>133</v>
      </c>
      <c r="G13" s="215">
        <v>35.97</v>
      </c>
      <c r="H13" s="215">
        <v>7.91</v>
      </c>
      <c r="I13" s="202" t="s">
        <v>137</v>
      </c>
      <c r="J13" s="215">
        <f t="shared" si="0"/>
        <v>35.97</v>
      </c>
      <c r="K13" s="202" t="s">
        <v>187</v>
      </c>
      <c r="L13" s="202" t="s">
        <v>133</v>
      </c>
      <c r="M13" s="202" t="s">
        <v>126</v>
      </c>
      <c r="N13" s="202" t="s">
        <v>188</v>
      </c>
      <c r="O13" s="202" t="s">
        <v>189</v>
      </c>
      <c r="P13" s="203" t="s">
        <v>190</v>
      </c>
      <c r="Q13" s="202" t="s">
        <v>191</v>
      </c>
      <c r="R13" s="202" t="s">
        <v>191</v>
      </c>
      <c r="S13" s="202" t="s">
        <v>130</v>
      </c>
      <c r="T13" s="202" t="s">
        <v>131</v>
      </c>
      <c r="U13" s="107" t="s">
        <v>192</v>
      </c>
      <c r="V13" s="107">
        <v>2340</v>
      </c>
      <c r="W13" s="107">
        <v>1225</v>
      </c>
      <c r="X13" s="107">
        <v>7</v>
      </c>
      <c r="Y13" s="107">
        <v>2025</v>
      </c>
      <c r="Z13" s="107">
        <v>743</v>
      </c>
      <c r="AA13" s="107">
        <v>0</v>
      </c>
      <c r="AB13" s="202" t="s">
        <v>193</v>
      </c>
      <c r="AC13" s="213">
        <v>45940</v>
      </c>
      <c r="AD13" s="107">
        <v>1</v>
      </c>
    </row>
    <row r="14" spans="1:31" x14ac:dyDescent="0.2">
      <c r="A14" s="202">
        <v>2025</v>
      </c>
      <c r="B14" s="202">
        <v>1714</v>
      </c>
      <c r="C14" s="202" t="s">
        <v>174</v>
      </c>
      <c r="D14" s="203" t="s">
        <v>185</v>
      </c>
      <c r="E14" s="203" t="s">
        <v>186</v>
      </c>
      <c r="F14" s="203" t="s">
        <v>133</v>
      </c>
      <c r="G14" s="215">
        <v>40.97</v>
      </c>
      <c r="H14" s="215">
        <v>9.01</v>
      </c>
      <c r="I14" s="202" t="s">
        <v>137</v>
      </c>
      <c r="J14" s="215">
        <f t="shared" si="0"/>
        <v>40.97</v>
      </c>
      <c r="K14" s="202" t="s">
        <v>187</v>
      </c>
      <c r="L14" s="202" t="s">
        <v>133</v>
      </c>
      <c r="M14" s="202" t="s">
        <v>126</v>
      </c>
      <c r="N14" s="202" t="s">
        <v>188</v>
      </c>
      <c r="O14" s="202" t="s">
        <v>189</v>
      </c>
      <c r="P14" s="203" t="s">
        <v>190</v>
      </c>
      <c r="Q14" s="202" t="s">
        <v>191</v>
      </c>
      <c r="R14" s="202" t="s">
        <v>191</v>
      </c>
      <c r="S14" s="202" t="s">
        <v>130</v>
      </c>
      <c r="T14" s="202" t="s">
        <v>131</v>
      </c>
      <c r="U14" s="107" t="s">
        <v>194</v>
      </c>
      <c r="V14" s="107">
        <v>1570</v>
      </c>
      <c r="W14" s="107">
        <v>950</v>
      </c>
      <c r="X14" s="107">
        <v>7</v>
      </c>
      <c r="Y14" s="107">
        <v>2025</v>
      </c>
      <c r="Z14" s="107">
        <v>745</v>
      </c>
      <c r="AA14" s="107">
        <v>0</v>
      </c>
      <c r="AB14" s="202" t="s">
        <v>193</v>
      </c>
      <c r="AC14" s="213">
        <v>45940</v>
      </c>
      <c r="AD14" s="107">
        <v>0</v>
      </c>
    </row>
    <row r="15" spans="1:31" x14ac:dyDescent="0.2">
      <c r="A15" s="202">
        <v>2025</v>
      </c>
      <c r="B15" s="202">
        <v>1714</v>
      </c>
      <c r="C15" s="202" t="s">
        <v>174</v>
      </c>
      <c r="D15" s="203" t="s">
        <v>185</v>
      </c>
      <c r="E15" s="203" t="s">
        <v>186</v>
      </c>
      <c r="F15" s="203" t="s">
        <v>133</v>
      </c>
      <c r="G15" s="215">
        <v>67.45</v>
      </c>
      <c r="H15" s="215">
        <v>14.84</v>
      </c>
      <c r="I15" s="202" t="s">
        <v>137</v>
      </c>
      <c r="J15" s="215">
        <f t="shared" si="0"/>
        <v>67.45</v>
      </c>
      <c r="K15" s="202" t="s">
        <v>187</v>
      </c>
      <c r="L15" s="202" t="s">
        <v>133</v>
      </c>
      <c r="M15" s="202" t="s">
        <v>126</v>
      </c>
      <c r="N15" s="202" t="s">
        <v>188</v>
      </c>
      <c r="O15" s="202" t="s">
        <v>189</v>
      </c>
      <c r="P15" s="203" t="s">
        <v>190</v>
      </c>
      <c r="Q15" s="202" t="s">
        <v>191</v>
      </c>
      <c r="R15" s="202" t="s">
        <v>191</v>
      </c>
      <c r="S15" s="202" t="s">
        <v>130</v>
      </c>
      <c r="T15" s="202" t="s">
        <v>131</v>
      </c>
      <c r="U15" s="107" t="s">
        <v>195</v>
      </c>
      <c r="V15" s="107">
        <v>2120</v>
      </c>
      <c r="W15" s="107">
        <v>1315</v>
      </c>
      <c r="X15" s="107">
        <v>2</v>
      </c>
      <c r="Y15" s="107">
        <v>2025</v>
      </c>
      <c r="Z15" s="107">
        <v>746</v>
      </c>
      <c r="AA15" s="107">
        <v>0</v>
      </c>
      <c r="AB15" s="202" t="s">
        <v>193</v>
      </c>
      <c r="AC15" s="213">
        <v>45940</v>
      </c>
      <c r="AD15" s="107">
        <v>0</v>
      </c>
    </row>
    <row r="16" spans="1:31" x14ac:dyDescent="0.2">
      <c r="A16" s="202">
        <v>2025</v>
      </c>
      <c r="B16" s="202">
        <v>1714</v>
      </c>
      <c r="C16" s="202" t="s">
        <v>174</v>
      </c>
      <c r="D16" s="203" t="s">
        <v>185</v>
      </c>
      <c r="E16" s="203" t="s">
        <v>186</v>
      </c>
      <c r="F16" s="203" t="s">
        <v>133</v>
      </c>
      <c r="G16" s="215">
        <v>27.57</v>
      </c>
      <c r="H16" s="215">
        <v>6.07</v>
      </c>
      <c r="I16" s="202" t="s">
        <v>137</v>
      </c>
      <c r="J16" s="215">
        <f t="shared" si="0"/>
        <v>27.57</v>
      </c>
      <c r="K16" s="202" t="s">
        <v>187</v>
      </c>
      <c r="L16" s="202" t="s">
        <v>133</v>
      </c>
      <c r="M16" s="202" t="s">
        <v>126</v>
      </c>
      <c r="N16" s="202" t="s">
        <v>188</v>
      </c>
      <c r="O16" s="202" t="s">
        <v>189</v>
      </c>
      <c r="P16" s="203" t="s">
        <v>190</v>
      </c>
      <c r="Q16" s="202" t="s">
        <v>191</v>
      </c>
      <c r="R16" s="202" t="s">
        <v>191</v>
      </c>
      <c r="S16" s="202" t="s">
        <v>130</v>
      </c>
      <c r="T16" s="202" t="s">
        <v>131</v>
      </c>
      <c r="U16" s="107" t="s">
        <v>196</v>
      </c>
      <c r="V16" s="107">
        <v>1460</v>
      </c>
      <c r="W16" s="107">
        <v>860</v>
      </c>
      <c r="X16" s="107">
        <v>8</v>
      </c>
      <c r="Y16" s="107">
        <v>2025</v>
      </c>
      <c r="Z16" s="107">
        <v>744</v>
      </c>
      <c r="AA16" s="107">
        <v>0</v>
      </c>
      <c r="AB16" s="202" t="s">
        <v>193</v>
      </c>
      <c r="AC16" s="213">
        <v>45940</v>
      </c>
      <c r="AD16" s="107">
        <v>0</v>
      </c>
    </row>
    <row r="17" spans="1:30" x14ac:dyDescent="0.2">
      <c r="A17" s="202">
        <v>2025</v>
      </c>
      <c r="B17" s="202">
        <v>1714</v>
      </c>
      <c r="C17" s="202" t="s">
        <v>174</v>
      </c>
      <c r="D17" s="203" t="s">
        <v>185</v>
      </c>
      <c r="E17" s="203" t="s">
        <v>186</v>
      </c>
      <c r="F17" s="203" t="s">
        <v>133</v>
      </c>
      <c r="G17" s="215">
        <v>162.52000000000001</v>
      </c>
      <c r="H17" s="215">
        <v>35.75</v>
      </c>
      <c r="I17" s="202" t="s">
        <v>137</v>
      </c>
      <c r="J17" s="215">
        <f t="shared" si="0"/>
        <v>162.52000000000001</v>
      </c>
      <c r="K17" s="202" t="s">
        <v>187</v>
      </c>
      <c r="L17" s="202" t="s">
        <v>133</v>
      </c>
      <c r="M17" s="202" t="s">
        <v>126</v>
      </c>
      <c r="N17" s="202" t="s">
        <v>188</v>
      </c>
      <c r="O17" s="202" t="s">
        <v>189</v>
      </c>
      <c r="P17" s="203" t="s">
        <v>190</v>
      </c>
      <c r="Q17" s="202" t="s">
        <v>191</v>
      </c>
      <c r="R17" s="202" t="s">
        <v>191</v>
      </c>
      <c r="S17" s="202" t="s">
        <v>130</v>
      </c>
      <c r="T17" s="202" t="s">
        <v>131</v>
      </c>
      <c r="U17" s="107" t="s">
        <v>192</v>
      </c>
      <c r="V17" s="107">
        <v>2340</v>
      </c>
      <c r="W17" s="107">
        <v>2020</v>
      </c>
      <c r="X17" s="107">
        <v>4</v>
      </c>
      <c r="Y17" s="107">
        <v>2025</v>
      </c>
      <c r="Z17" s="107">
        <v>749</v>
      </c>
      <c r="AA17" s="107">
        <v>0</v>
      </c>
      <c r="AB17" s="202" t="s">
        <v>193</v>
      </c>
      <c r="AC17" s="213">
        <v>45940</v>
      </c>
      <c r="AD17" s="107">
        <v>0</v>
      </c>
    </row>
    <row r="18" spans="1:30" x14ac:dyDescent="0.2">
      <c r="A18" s="202">
        <v>2025</v>
      </c>
      <c r="B18" s="202">
        <v>1714</v>
      </c>
      <c r="C18" s="202" t="s">
        <v>174</v>
      </c>
      <c r="D18" s="203" t="s">
        <v>185</v>
      </c>
      <c r="E18" s="203" t="s">
        <v>186</v>
      </c>
      <c r="F18" s="203" t="s">
        <v>133</v>
      </c>
      <c r="G18" s="215">
        <v>182.62</v>
      </c>
      <c r="H18" s="215">
        <v>40.18</v>
      </c>
      <c r="I18" s="202" t="s">
        <v>137</v>
      </c>
      <c r="J18" s="215">
        <f t="shared" si="0"/>
        <v>182.62</v>
      </c>
      <c r="K18" s="202" t="s">
        <v>187</v>
      </c>
      <c r="L18" s="202" t="s">
        <v>133</v>
      </c>
      <c r="M18" s="202" t="s">
        <v>126</v>
      </c>
      <c r="N18" s="202" t="s">
        <v>188</v>
      </c>
      <c r="O18" s="202" t="s">
        <v>189</v>
      </c>
      <c r="P18" s="203" t="s">
        <v>190</v>
      </c>
      <c r="Q18" s="202" t="s">
        <v>191</v>
      </c>
      <c r="R18" s="202" t="s">
        <v>191</v>
      </c>
      <c r="S18" s="202" t="s">
        <v>130</v>
      </c>
      <c r="T18" s="202" t="s">
        <v>131</v>
      </c>
      <c r="U18" s="107" t="s">
        <v>171</v>
      </c>
      <c r="V18" s="107">
        <v>3770</v>
      </c>
      <c r="W18" s="107">
        <v>1860</v>
      </c>
      <c r="X18" s="107">
        <v>9</v>
      </c>
      <c r="Y18" s="107">
        <v>2025</v>
      </c>
      <c r="Z18" s="107">
        <v>748</v>
      </c>
      <c r="AA18" s="107">
        <v>0</v>
      </c>
      <c r="AB18" s="202" t="s">
        <v>193</v>
      </c>
      <c r="AC18" s="213">
        <v>45940</v>
      </c>
      <c r="AD18" s="107">
        <v>0</v>
      </c>
    </row>
    <row r="19" spans="1:30" x14ac:dyDescent="0.2">
      <c r="A19" s="202">
        <v>2025</v>
      </c>
      <c r="B19" s="202">
        <v>1714</v>
      </c>
      <c r="C19" s="202" t="s">
        <v>174</v>
      </c>
      <c r="D19" s="203" t="s">
        <v>185</v>
      </c>
      <c r="E19" s="203" t="s">
        <v>186</v>
      </c>
      <c r="F19" s="203" t="s">
        <v>133</v>
      </c>
      <c r="G19" s="215">
        <v>21.04</v>
      </c>
      <c r="H19" s="215">
        <v>4.63</v>
      </c>
      <c r="I19" s="202" t="s">
        <v>137</v>
      </c>
      <c r="J19" s="215">
        <f t="shared" si="0"/>
        <v>21.04</v>
      </c>
      <c r="K19" s="202" t="s">
        <v>187</v>
      </c>
      <c r="L19" s="202" t="s">
        <v>133</v>
      </c>
      <c r="M19" s="202" t="s">
        <v>126</v>
      </c>
      <c r="N19" s="202" t="s">
        <v>188</v>
      </c>
      <c r="O19" s="202" t="s">
        <v>189</v>
      </c>
      <c r="P19" s="203" t="s">
        <v>190</v>
      </c>
      <c r="Q19" s="202" t="s">
        <v>191</v>
      </c>
      <c r="R19" s="202" t="s">
        <v>191</v>
      </c>
      <c r="S19" s="202" t="s">
        <v>130</v>
      </c>
      <c r="T19" s="202" t="s">
        <v>131</v>
      </c>
      <c r="U19" s="107" t="s">
        <v>197</v>
      </c>
      <c r="V19" s="107">
        <v>2330</v>
      </c>
      <c r="W19" s="107">
        <v>1235</v>
      </c>
      <c r="X19" s="107">
        <v>99</v>
      </c>
      <c r="Y19" s="107">
        <v>2025</v>
      </c>
      <c r="Z19" s="107">
        <v>755</v>
      </c>
      <c r="AA19" s="107">
        <v>0</v>
      </c>
      <c r="AB19" s="202" t="s">
        <v>193</v>
      </c>
      <c r="AC19" s="213">
        <v>45940</v>
      </c>
      <c r="AD19" s="107">
        <v>0</v>
      </c>
    </row>
    <row r="20" spans="1:30" x14ac:dyDescent="0.2">
      <c r="A20" s="202">
        <v>2025</v>
      </c>
      <c r="B20" s="202">
        <v>1715</v>
      </c>
      <c r="C20" s="202" t="s">
        <v>174</v>
      </c>
      <c r="D20" s="203" t="s">
        <v>198</v>
      </c>
      <c r="E20" s="203" t="s">
        <v>186</v>
      </c>
      <c r="F20" s="203" t="s">
        <v>133</v>
      </c>
      <c r="G20" s="215">
        <v>32.67</v>
      </c>
      <c r="H20" s="215">
        <v>5.89</v>
      </c>
      <c r="I20" s="202" t="s">
        <v>123</v>
      </c>
      <c r="J20" s="215">
        <f t="shared" si="0"/>
        <v>26.78</v>
      </c>
      <c r="K20" s="202" t="s">
        <v>187</v>
      </c>
      <c r="L20" s="202" t="s">
        <v>133</v>
      </c>
      <c r="M20" s="202" t="s">
        <v>126</v>
      </c>
      <c r="N20" s="202" t="s">
        <v>199</v>
      </c>
      <c r="O20" s="202" t="s">
        <v>189</v>
      </c>
      <c r="P20" s="203" t="s">
        <v>190</v>
      </c>
      <c r="Q20" s="202" t="s">
        <v>191</v>
      </c>
      <c r="R20" s="202" t="s">
        <v>191</v>
      </c>
      <c r="S20" s="202" t="s">
        <v>130</v>
      </c>
      <c r="T20" s="202" t="s">
        <v>131</v>
      </c>
      <c r="U20" s="107" t="s">
        <v>197</v>
      </c>
      <c r="V20" s="107">
        <v>2330</v>
      </c>
      <c r="W20" s="107">
        <v>1235</v>
      </c>
      <c r="X20" s="107">
        <v>99</v>
      </c>
      <c r="Y20" s="107">
        <v>2025</v>
      </c>
      <c r="Z20" s="107">
        <v>755</v>
      </c>
      <c r="AA20" s="107">
        <v>0</v>
      </c>
      <c r="AB20" s="202" t="s">
        <v>193</v>
      </c>
      <c r="AC20" s="213">
        <v>45940</v>
      </c>
      <c r="AD20" s="107">
        <v>0</v>
      </c>
    </row>
    <row r="21" spans="1:30" x14ac:dyDescent="0.2">
      <c r="A21" s="202">
        <v>2025</v>
      </c>
      <c r="B21" s="202">
        <v>1715</v>
      </c>
      <c r="C21" s="202" t="s">
        <v>174</v>
      </c>
      <c r="D21" s="203" t="s">
        <v>198</v>
      </c>
      <c r="E21" s="203" t="s">
        <v>186</v>
      </c>
      <c r="F21" s="203" t="s">
        <v>133</v>
      </c>
      <c r="G21" s="215">
        <v>185.88</v>
      </c>
      <c r="H21" s="215">
        <v>33.520000000000003</v>
      </c>
      <c r="I21" s="202" t="s">
        <v>123</v>
      </c>
      <c r="J21" s="215">
        <f t="shared" si="0"/>
        <v>152.35999999999999</v>
      </c>
      <c r="K21" s="202" t="s">
        <v>187</v>
      </c>
      <c r="L21" s="202" t="s">
        <v>133</v>
      </c>
      <c r="M21" s="202" t="s">
        <v>126</v>
      </c>
      <c r="N21" s="202" t="s">
        <v>199</v>
      </c>
      <c r="O21" s="202" t="s">
        <v>189</v>
      </c>
      <c r="P21" s="203" t="s">
        <v>190</v>
      </c>
      <c r="Q21" s="202" t="s">
        <v>191</v>
      </c>
      <c r="R21" s="202" t="s">
        <v>191</v>
      </c>
      <c r="S21" s="202" t="s">
        <v>130</v>
      </c>
      <c r="T21" s="202" t="s">
        <v>131</v>
      </c>
      <c r="U21" s="107" t="s">
        <v>200</v>
      </c>
      <c r="V21" s="107">
        <v>4100</v>
      </c>
      <c r="W21" s="107">
        <v>2160</v>
      </c>
      <c r="X21" s="107">
        <v>99</v>
      </c>
      <c r="Y21" s="107">
        <v>2025</v>
      </c>
      <c r="Z21" s="107">
        <v>750</v>
      </c>
      <c r="AA21" s="107">
        <v>0</v>
      </c>
      <c r="AB21" s="202" t="s">
        <v>193</v>
      </c>
      <c r="AC21" s="213">
        <v>45940</v>
      </c>
      <c r="AD21" s="107">
        <v>0</v>
      </c>
    </row>
    <row r="22" spans="1:30" x14ac:dyDescent="0.2">
      <c r="A22" s="202">
        <v>2025</v>
      </c>
      <c r="B22" s="202">
        <v>1715</v>
      </c>
      <c r="C22" s="202" t="s">
        <v>174</v>
      </c>
      <c r="D22" s="203" t="s">
        <v>198</v>
      </c>
      <c r="E22" s="203" t="s">
        <v>186</v>
      </c>
      <c r="F22" s="203" t="s">
        <v>133</v>
      </c>
      <c r="G22" s="215">
        <v>246.77</v>
      </c>
      <c r="H22" s="215">
        <v>44.5</v>
      </c>
      <c r="I22" s="202" t="s">
        <v>123</v>
      </c>
      <c r="J22" s="215">
        <f t="shared" si="0"/>
        <v>202.27</v>
      </c>
      <c r="K22" s="202" t="s">
        <v>187</v>
      </c>
      <c r="L22" s="202" t="s">
        <v>133</v>
      </c>
      <c r="M22" s="202" t="s">
        <v>126</v>
      </c>
      <c r="N22" s="202" t="s">
        <v>199</v>
      </c>
      <c r="O22" s="202" t="s">
        <v>189</v>
      </c>
      <c r="P22" s="203" t="s">
        <v>190</v>
      </c>
      <c r="Q22" s="202" t="s">
        <v>191</v>
      </c>
      <c r="R22" s="202" t="s">
        <v>191</v>
      </c>
      <c r="S22" s="202" t="s">
        <v>130</v>
      </c>
      <c r="T22" s="202" t="s">
        <v>131</v>
      </c>
      <c r="U22" s="107" t="s">
        <v>201</v>
      </c>
      <c r="V22" s="107">
        <v>580</v>
      </c>
      <c r="W22" s="107">
        <v>540</v>
      </c>
      <c r="X22" s="107">
        <v>9</v>
      </c>
      <c r="Y22" s="107">
        <v>2025</v>
      </c>
      <c r="Z22" s="107">
        <v>751</v>
      </c>
      <c r="AA22" s="107">
        <v>0</v>
      </c>
      <c r="AB22" s="202" t="s">
        <v>193</v>
      </c>
      <c r="AC22" s="213">
        <v>45940</v>
      </c>
      <c r="AD22" s="107">
        <v>0</v>
      </c>
    </row>
    <row r="23" spans="1:30" x14ac:dyDescent="0.2">
      <c r="A23" s="202">
        <v>2025</v>
      </c>
      <c r="B23" s="202">
        <v>1715</v>
      </c>
      <c r="C23" s="202" t="s">
        <v>174</v>
      </c>
      <c r="D23" s="203" t="s">
        <v>198</v>
      </c>
      <c r="E23" s="203" t="s">
        <v>186</v>
      </c>
      <c r="F23" s="203" t="s">
        <v>133</v>
      </c>
      <c r="G23" s="215">
        <v>308.95</v>
      </c>
      <c r="H23" s="215">
        <v>55.71</v>
      </c>
      <c r="I23" s="202" t="s">
        <v>123</v>
      </c>
      <c r="J23" s="215">
        <f t="shared" si="0"/>
        <v>253.23999999999998</v>
      </c>
      <c r="K23" s="202" t="s">
        <v>187</v>
      </c>
      <c r="L23" s="202" t="s">
        <v>133</v>
      </c>
      <c r="M23" s="202" t="s">
        <v>126</v>
      </c>
      <c r="N23" s="202" t="s">
        <v>199</v>
      </c>
      <c r="O23" s="202" t="s">
        <v>189</v>
      </c>
      <c r="P23" s="203" t="s">
        <v>190</v>
      </c>
      <c r="Q23" s="202" t="s">
        <v>191</v>
      </c>
      <c r="R23" s="202" t="s">
        <v>191</v>
      </c>
      <c r="S23" s="202" t="s">
        <v>130</v>
      </c>
      <c r="T23" s="202" t="s">
        <v>131</v>
      </c>
      <c r="U23" s="107" t="s">
        <v>202</v>
      </c>
      <c r="V23" s="107">
        <v>3220</v>
      </c>
      <c r="W23" s="107">
        <v>357</v>
      </c>
      <c r="X23" s="107">
        <v>2</v>
      </c>
      <c r="Y23" s="107">
        <v>2025</v>
      </c>
      <c r="Z23" s="107">
        <v>752</v>
      </c>
      <c r="AA23" s="107">
        <v>0</v>
      </c>
      <c r="AB23" s="202" t="s">
        <v>193</v>
      </c>
      <c r="AC23" s="213">
        <v>45940</v>
      </c>
      <c r="AD23" s="107">
        <v>0</v>
      </c>
    </row>
    <row r="24" spans="1:30" x14ac:dyDescent="0.2">
      <c r="A24" s="202">
        <v>2025</v>
      </c>
      <c r="B24" s="202">
        <v>1715</v>
      </c>
      <c r="C24" s="202" t="s">
        <v>174</v>
      </c>
      <c r="D24" s="203" t="s">
        <v>198</v>
      </c>
      <c r="E24" s="203" t="s">
        <v>186</v>
      </c>
      <c r="F24" s="203" t="s">
        <v>133</v>
      </c>
      <c r="G24" s="215">
        <v>278.18</v>
      </c>
      <c r="H24" s="215">
        <v>50.16</v>
      </c>
      <c r="I24" s="202" t="s">
        <v>123</v>
      </c>
      <c r="J24" s="215">
        <f t="shared" si="0"/>
        <v>228.02</v>
      </c>
      <c r="K24" s="202" t="s">
        <v>187</v>
      </c>
      <c r="L24" s="202" t="s">
        <v>133</v>
      </c>
      <c r="M24" s="202" t="s">
        <v>126</v>
      </c>
      <c r="N24" s="202" t="s">
        <v>199</v>
      </c>
      <c r="O24" s="202" t="s">
        <v>189</v>
      </c>
      <c r="P24" s="203" t="s">
        <v>190</v>
      </c>
      <c r="Q24" s="202" t="s">
        <v>191</v>
      </c>
      <c r="R24" s="202" t="s">
        <v>191</v>
      </c>
      <c r="S24" s="202" t="s">
        <v>130</v>
      </c>
      <c r="T24" s="202" t="s">
        <v>131</v>
      </c>
      <c r="U24" s="107" t="s">
        <v>132</v>
      </c>
      <c r="V24" s="107">
        <v>20</v>
      </c>
      <c r="W24" s="107">
        <v>792</v>
      </c>
      <c r="X24" s="107">
        <v>3</v>
      </c>
      <c r="Y24" s="107">
        <v>2025</v>
      </c>
      <c r="Z24" s="107">
        <v>753</v>
      </c>
      <c r="AA24" s="107">
        <v>0</v>
      </c>
      <c r="AB24" s="202" t="s">
        <v>193</v>
      </c>
      <c r="AC24" s="213">
        <v>45940</v>
      </c>
      <c r="AD24" s="107">
        <v>0</v>
      </c>
    </row>
    <row r="25" spans="1:30" x14ac:dyDescent="0.2">
      <c r="A25" s="202">
        <v>2025</v>
      </c>
      <c r="B25" s="202">
        <v>1715</v>
      </c>
      <c r="C25" s="202" t="s">
        <v>174</v>
      </c>
      <c r="D25" s="203" t="s">
        <v>198</v>
      </c>
      <c r="E25" s="203" t="s">
        <v>186</v>
      </c>
      <c r="F25" s="203" t="s">
        <v>133</v>
      </c>
      <c r="G25" s="215">
        <v>1030.33</v>
      </c>
      <c r="H25" s="215">
        <v>185.8</v>
      </c>
      <c r="I25" s="202" t="s">
        <v>123</v>
      </c>
      <c r="J25" s="215">
        <f t="shared" si="0"/>
        <v>844.53</v>
      </c>
      <c r="K25" s="202" t="s">
        <v>187</v>
      </c>
      <c r="L25" s="202" t="s">
        <v>133</v>
      </c>
      <c r="M25" s="202" t="s">
        <v>126</v>
      </c>
      <c r="N25" s="202" t="s">
        <v>199</v>
      </c>
      <c r="O25" s="202" t="s">
        <v>189</v>
      </c>
      <c r="P25" s="203" t="s">
        <v>190</v>
      </c>
      <c r="Q25" s="202" t="s">
        <v>191</v>
      </c>
      <c r="R25" s="202" t="s">
        <v>191</v>
      </c>
      <c r="S25" s="202" t="s">
        <v>130</v>
      </c>
      <c r="T25" s="202" t="s">
        <v>131</v>
      </c>
      <c r="U25" s="107" t="s">
        <v>203</v>
      </c>
      <c r="V25" s="107">
        <v>470</v>
      </c>
      <c r="W25" s="107">
        <v>550</v>
      </c>
      <c r="X25" s="107">
        <v>4</v>
      </c>
      <c r="Y25" s="107">
        <v>2025</v>
      </c>
      <c r="Z25" s="107">
        <v>754</v>
      </c>
      <c r="AA25" s="107">
        <v>0</v>
      </c>
      <c r="AB25" s="202" t="s">
        <v>193</v>
      </c>
      <c r="AC25" s="213">
        <v>45940</v>
      </c>
      <c r="AD25" s="107">
        <v>0</v>
      </c>
    </row>
    <row r="26" spans="1:30" x14ac:dyDescent="0.2">
      <c r="A26" s="202">
        <v>2025</v>
      </c>
      <c r="B26" s="202">
        <v>1715</v>
      </c>
      <c r="C26" s="202" t="s">
        <v>174</v>
      </c>
      <c r="D26" s="203" t="s">
        <v>198</v>
      </c>
      <c r="E26" s="203" t="s">
        <v>186</v>
      </c>
      <c r="F26" s="203" t="s">
        <v>133</v>
      </c>
      <c r="G26" s="215">
        <v>527.11</v>
      </c>
      <c r="H26" s="215">
        <v>95.06</v>
      </c>
      <c r="I26" s="202" t="s">
        <v>123</v>
      </c>
      <c r="J26" s="215">
        <f t="shared" si="0"/>
        <v>432.05</v>
      </c>
      <c r="K26" s="202" t="s">
        <v>187</v>
      </c>
      <c r="L26" s="202" t="s">
        <v>133</v>
      </c>
      <c r="M26" s="202" t="s">
        <v>126</v>
      </c>
      <c r="N26" s="202" t="s">
        <v>199</v>
      </c>
      <c r="O26" s="202" t="s">
        <v>189</v>
      </c>
      <c r="P26" s="203" t="s">
        <v>190</v>
      </c>
      <c r="Q26" s="202" t="s">
        <v>191</v>
      </c>
      <c r="R26" s="202" t="s">
        <v>191</v>
      </c>
      <c r="S26" s="202" t="s">
        <v>130</v>
      </c>
      <c r="T26" s="202" t="s">
        <v>131</v>
      </c>
      <c r="U26" s="107" t="s">
        <v>196</v>
      </c>
      <c r="V26" s="107">
        <v>1460</v>
      </c>
      <c r="W26" s="107">
        <v>860</v>
      </c>
      <c r="X26" s="107">
        <v>8</v>
      </c>
      <c r="Y26" s="107">
        <v>2025</v>
      </c>
      <c r="Z26" s="107">
        <v>744</v>
      </c>
      <c r="AA26" s="107">
        <v>0</v>
      </c>
      <c r="AB26" s="202" t="s">
        <v>193</v>
      </c>
      <c r="AC26" s="213">
        <v>45940</v>
      </c>
      <c r="AD26" s="107">
        <v>0</v>
      </c>
    </row>
    <row r="27" spans="1:30" x14ac:dyDescent="0.2">
      <c r="A27" s="202">
        <v>2025</v>
      </c>
      <c r="B27" s="202">
        <v>1715</v>
      </c>
      <c r="C27" s="202" t="s">
        <v>174</v>
      </c>
      <c r="D27" s="203" t="s">
        <v>198</v>
      </c>
      <c r="E27" s="203" t="s">
        <v>186</v>
      </c>
      <c r="F27" s="203" t="s">
        <v>133</v>
      </c>
      <c r="G27" s="215">
        <v>505.32</v>
      </c>
      <c r="H27" s="215">
        <v>91.12</v>
      </c>
      <c r="I27" s="202" t="s">
        <v>123</v>
      </c>
      <c r="J27" s="215">
        <f t="shared" si="0"/>
        <v>414.2</v>
      </c>
      <c r="K27" s="202" t="s">
        <v>187</v>
      </c>
      <c r="L27" s="202" t="s">
        <v>133</v>
      </c>
      <c r="M27" s="202" t="s">
        <v>126</v>
      </c>
      <c r="N27" s="202" t="s">
        <v>199</v>
      </c>
      <c r="O27" s="202" t="s">
        <v>189</v>
      </c>
      <c r="P27" s="203" t="s">
        <v>190</v>
      </c>
      <c r="Q27" s="202" t="s">
        <v>191</v>
      </c>
      <c r="R27" s="202" t="s">
        <v>191</v>
      </c>
      <c r="S27" s="202" t="s">
        <v>130</v>
      </c>
      <c r="T27" s="202" t="s">
        <v>131</v>
      </c>
      <c r="U27" s="107" t="s">
        <v>194</v>
      </c>
      <c r="V27" s="107">
        <v>1570</v>
      </c>
      <c r="W27" s="107">
        <v>950</v>
      </c>
      <c r="X27" s="107">
        <v>7</v>
      </c>
      <c r="Y27" s="107">
        <v>2025</v>
      </c>
      <c r="Z27" s="107">
        <v>745</v>
      </c>
      <c r="AA27" s="107">
        <v>0</v>
      </c>
      <c r="AB27" s="202" t="s">
        <v>193</v>
      </c>
      <c r="AC27" s="213">
        <v>45940</v>
      </c>
      <c r="AD27" s="107">
        <v>0</v>
      </c>
    </row>
    <row r="28" spans="1:30" x14ac:dyDescent="0.2">
      <c r="A28" s="202">
        <v>2025</v>
      </c>
      <c r="B28" s="202">
        <v>1715</v>
      </c>
      <c r="C28" s="202" t="s">
        <v>174</v>
      </c>
      <c r="D28" s="203" t="s">
        <v>198</v>
      </c>
      <c r="E28" s="203" t="s">
        <v>186</v>
      </c>
      <c r="F28" s="203" t="s">
        <v>133</v>
      </c>
      <c r="G28" s="215">
        <v>444.2</v>
      </c>
      <c r="H28" s="215">
        <v>80.099999999999994</v>
      </c>
      <c r="I28" s="202" t="s">
        <v>123</v>
      </c>
      <c r="J28" s="215">
        <f t="shared" si="0"/>
        <v>364.1</v>
      </c>
      <c r="K28" s="202" t="s">
        <v>187</v>
      </c>
      <c r="L28" s="202" t="s">
        <v>133</v>
      </c>
      <c r="M28" s="202" t="s">
        <v>126</v>
      </c>
      <c r="N28" s="202" t="s">
        <v>199</v>
      </c>
      <c r="O28" s="202" t="s">
        <v>189</v>
      </c>
      <c r="P28" s="203" t="s">
        <v>190</v>
      </c>
      <c r="Q28" s="202" t="s">
        <v>191</v>
      </c>
      <c r="R28" s="202" t="s">
        <v>191</v>
      </c>
      <c r="S28" s="202" t="s">
        <v>130</v>
      </c>
      <c r="T28" s="202" t="s">
        <v>131</v>
      </c>
      <c r="U28" s="107" t="s">
        <v>204</v>
      </c>
      <c r="V28" s="107">
        <v>1680</v>
      </c>
      <c r="W28" s="107">
        <v>1010</v>
      </c>
      <c r="X28" s="107">
        <v>7</v>
      </c>
      <c r="Y28" s="107">
        <v>2025</v>
      </c>
      <c r="Z28" s="107">
        <v>747</v>
      </c>
      <c r="AA28" s="107">
        <v>0</v>
      </c>
      <c r="AB28" s="202" t="s">
        <v>193</v>
      </c>
      <c r="AC28" s="213">
        <v>45940</v>
      </c>
      <c r="AD28" s="107">
        <v>0</v>
      </c>
    </row>
    <row r="29" spans="1:30" x14ac:dyDescent="0.2">
      <c r="A29" s="202">
        <v>2025</v>
      </c>
      <c r="B29" s="202">
        <v>1715</v>
      </c>
      <c r="C29" s="202" t="s">
        <v>174</v>
      </c>
      <c r="D29" s="203" t="s">
        <v>198</v>
      </c>
      <c r="E29" s="203" t="s">
        <v>186</v>
      </c>
      <c r="F29" s="203" t="s">
        <v>133</v>
      </c>
      <c r="G29" s="215">
        <v>152.82</v>
      </c>
      <c r="H29" s="215">
        <v>27.56</v>
      </c>
      <c r="I29" s="202" t="s">
        <v>123</v>
      </c>
      <c r="J29" s="215">
        <f t="shared" si="0"/>
        <v>125.25999999999999</v>
      </c>
      <c r="K29" s="202" t="s">
        <v>187</v>
      </c>
      <c r="L29" s="202" t="s">
        <v>133</v>
      </c>
      <c r="M29" s="202" t="s">
        <v>126</v>
      </c>
      <c r="N29" s="202" t="s">
        <v>199</v>
      </c>
      <c r="O29" s="202" t="s">
        <v>189</v>
      </c>
      <c r="P29" s="203" t="s">
        <v>190</v>
      </c>
      <c r="Q29" s="202" t="s">
        <v>191</v>
      </c>
      <c r="R29" s="202" t="s">
        <v>191</v>
      </c>
      <c r="S29" s="202" t="s">
        <v>130</v>
      </c>
      <c r="T29" s="202" t="s">
        <v>131</v>
      </c>
      <c r="U29" s="107" t="s">
        <v>195</v>
      </c>
      <c r="V29" s="107">
        <v>2120</v>
      </c>
      <c r="W29" s="107">
        <v>1315</v>
      </c>
      <c r="X29" s="107">
        <v>2</v>
      </c>
      <c r="Y29" s="107">
        <v>2025</v>
      </c>
      <c r="Z29" s="107">
        <v>746</v>
      </c>
      <c r="AA29" s="107">
        <v>0</v>
      </c>
      <c r="AB29" s="202" t="s">
        <v>193</v>
      </c>
      <c r="AC29" s="213">
        <v>45940</v>
      </c>
      <c r="AD29" s="107">
        <v>0</v>
      </c>
    </row>
    <row r="30" spans="1:30" x14ac:dyDescent="0.2">
      <c r="A30" s="202">
        <v>2025</v>
      </c>
      <c r="B30" s="202">
        <v>1715</v>
      </c>
      <c r="C30" s="202" t="s">
        <v>174</v>
      </c>
      <c r="D30" s="203" t="s">
        <v>198</v>
      </c>
      <c r="E30" s="203" t="s">
        <v>186</v>
      </c>
      <c r="F30" s="203" t="s">
        <v>133</v>
      </c>
      <c r="G30" s="215">
        <v>55.85</v>
      </c>
      <c r="H30" s="215">
        <v>10.07</v>
      </c>
      <c r="I30" s="202" t="s">
        <v>123</v>
      </c>
      <c r="J30" s="215">
        <f t="shared" si="0"/>
        <v>45.78</v>
      </c>
      <c r="K30" s="202" t="s">
        <v>187</v>
      </c>
      <c r="L30" s="202" t="s">
        <v>133</v>
      </c>
      <c r="M30" s="202" t="s">
        <v>126</v>
      </c>
      <c r="N30" s="202" t="s">
        <v>199</v>
      </c>
      <c r="O30" s="202" t="s">
        <v>189</v>
      </c>
      <c r="P30" s="203" t="s">
        <v>190</v>
      </c>
      <c r="Q30" s="202" t="s">
        <v>191</v>
      </c>
      <c r="R30" s="202" t="s">
        <v>191</v>
      </c>
      <c r="S30" s="202" t="s">
        <v>130</v>
      </c>
      <c r="T30" s="202" t="s">
        <v>131</v>
      </c>
      <c r="U30" s="107" t="s">
        <v>192</v>
      </c>
      <c r="V30" s="107">
        <v>2340</v>
      </c>
      <c r="W30" s="107">
        <v>1225</v>
      </c>
      <c r="X30" s="107">
        <v>7</v>
      </c>
      <c r="Y30" s="107">
        <v>2025</v>
      </c>
      <c r="Z30" s="107">
        <v>743</v>
      </c>
      <c r="AA30" s="107">
        <v>0</v>
      </c>
      <c r="AB30" s="202" t="s">
        <v>193</v>
      </c>
      <c r="AC30" s="213">
        <v>45940</v>
      </c>
      <c r="AD30" s="107">
        <v>0</v>
      </c>
    </row>
    <row r="31" spans="1:30" x14ac:dyDescent="0.2">
      <c r="A31" s="202">
        <v>2025</v>
      </c>
      <c r="B31" s="202">
        <v>1715</v>
      </c>
      <c r="C31" s="202" t="s">
        <v>174</v>
      </c>
      <c r="D31" s="203" t="s">
        <v>198</v>
      </c>
      <c r="E31" s="203" t="s">
        <v>186</v>
      </c>
      <c r="F31" s="203" t="s">
        <v>133</v>
      </c>
      <c r="G31" s="215">
        <v>95.87</v>
      </c>
      <c r="H31" s="215">
        <v>17.29</v>
      </c>
      <c r="I31" s="202" t="s">
        <v>123</v>
      </c>
      <c r="J31" s="215">
        <f t="shared" si="0"/>
        <v>78.580000000000013</v>
      </c>
      <c r="K31" s="202" t="s">
        <v>187</v>
      </c>
      <c r="L31" s="202" t="s">
        <v>133</v>
      </c>
      <c r="M31" s="202" t="s">
        <v>126</v>
      </c>
      <c r="N31" s="202" t="s">
        <v>199</v>
      </c>
      <c r="O31" s="202" t="s">
        <v>189</v>
      </c>
      <c r="P31" s="203" t="s">
        <v>190</v>
      </c>
      <c r="Q31" s="202" t="s">
        <v>191</v>
      </c>
      <c r="R31" s="202" t="s">
        <v>191</v>
      </c>
      <c r="S31" s="202" t="s">
        <v>130</v>
      </c>
      <c r="T31" s="202" t="s">
        <v>131</v>
      </c>
      <c r="U31" s="107" t="s">
        <v>146</v>
      </c>
      <c r="V31" s="107">
        <v>140</v>
      </c>
      <c r="W31" s="107">
        <v>180</v>
      </c>
      <c r="X31" s="107">
        <v>18</v>
      </c>
      <c r="Y31" s="107">
        <v>2025</v>
      </c>
      <c r="Z31" s="107">
        <v>736</v>
      </c>
      <c r="AA31" s="107">
        <v>0</v>
      </c>
      <c r="AB31" s="202" t="s">
        <v>193</v>
      </c>
      <c r="AC31" s="213">
        <v>45940</v>
      </c>
      <c r="AD31" s="107">
        <v>0</v>
      </c>
    </row>
    <row r="32" spans="1:30" x14ac:dyDescent="0.2">
      <c r="A32" s="202">
        <v>2025</v>
      </c>
      <c r="B32" s="202">
        <v>1715</v>
      </c>
      <c r="C32" s="202" t="s">
        <v>174</v>
      </c>
      <c r="D32" s="203" t="s">
        <v>198</v>
      </c>
      <c r="E32" s="203" t="s">
        <v>186</v>
      </c>
      <c r="F32" s="203" t="s">
        <v>133</v>
      </c>
      <c r="G32" s="215">
        <v>124.35</v>
      </c>
      <c r="H32" s="215">
        <v>22.42</v>
      </c>
      <c r="I32" s="202" t="s">
        <v>123</v>
      </c>
      <c r="J32" s="215">
        <f t="shared" si="0"/>
        <v>101.92999999999999</v>
      </c>
      <c r="K32" s="202" t="s">
        <v>187</v>
      </c>
      <c r="L32" s="202" t="s">
        <v>133</v>
      </c>
      <c r="M32" s="202" t="s">
        <v>126</v>
      </c>
      <c r="N32" s="202" t="s">
        <v>199</v>
      </c>
      <c r="O32" s="202" t="s">
        <v>189</v>
      </c>
      <c r="P32" s="203" t="s">
        <v>190</v>
      </c>
      <c r="Q32" s="202" t="s">
        <v>191</v>
      </c>
      <c r="R32" s="202" t="s">
        <v>191</v>
      </c>
      <c r="S32" s="202" t="s">
        <v>130</v>
      </c>
      <c r="T32" s="202" t="s">
        <v>131</v>
      </c>
      <c r="U32" s="107" t="s">
        <v>205</v>
      </c>
      <c r="V32" s="107">
        <v>250</v>
      </c>
      <c r="W32" s="107">
        <v>180</v>
      </c>
      <c r="X32" s="107">
        <v>27</v>
      </c>
      <c r="Y32" s="107">
        <v>2025</v>
      </c>
      <c r="Z32" s="107">
        <v>737</v>
      </c>
      <c r="AA32" s="107">
        <v>0</v>
      </c>
      <c r="AB32" s="202" t="s">
        <v>193</v>
      </c>
      <c r="AC32" s="213">
        <v>45940</v>
      </c>
      <c r="AD32" s="107">
        <v>0</v>
      </c>
    </row>
    <row r="33" spans="1:30" x14ac:dyDescent="0.2">
      <c r="A33" s="202">
        <v>2025</v>
      </c>
      <c r="B33" s="202">
        <v>1715</v>
      </c>
      <c r="C33" s="202" t="s">
        <v>174</v>
      </c>
      <c r="D33" s="203" t="s">
        <v>198</v>
      </c>
      <c r="E33" s="203" t="s">
        <v>186</v>
      </c>
      <c r="F33" s="203" t="s">
        <v>133</v>
      </c>
      <c r="G33" s="215">
        <v>79.36</v>
      </c>
      <c r="H33" s="215">
        <v>14.31</v>
      </c>
      <c r="I33" s="202" t="s">
        <v>123</v>
      </c>
      <c r="J33" s="215">
        <f t="shared" si="0"/>
        <v>65.05</v>
      </c>
      <c r="K33" s="202" t="s">
        <v>187</v>
      </c>
      <c r="L33" s="202" t="s">
        <v>133</v>
      </c>
      <c r="M33" s="202" t="s">
        <v>126</v>
      </c>
      <c r="N33" s="202" t="s">
        <v>199</v>
      </c>
      <c r="O33" s="202" t="s">
        <v>189</v>
      </c>
      <c r="P33" s="203" t="s">
        <v>190</v>
      </c>
      <c r="Q33" s="202" t="s">
        <v>191</v>
      </c>
      <c r="R33" s="202" t="s">
        <v>191</v>
      </c>
      <c r="S33" s="202" t="s">
        <v>130</v>
      </c>
      <c r="T33" s="202" t="s">
        <v>131</v>
      </c>
      <c r="U33" s="107" t="s">
        <v>200</v>
      </c>
      <c r="V33" s="107">
        <v>4100</v>
      </c>
      <c r="W33" s="107">
        <v>180</v>
      </c>
      <c r="X33" s="107">
        <v>41</v>
      </c>
      <c r="Y33" s="107">
        <v>2025</v>
      </c>
      <c r="Z33" s="107">
        <v>738</v>
      </c>
      <c r="AA33" s="107">
        <v>0</v>
      </c>
      <c r="AB33" s="202" t="s">
        <v>193</v>
      </c>
      <c r="AC33" s="213">
        <v>45940</v>
      </c>
      <c r="AD33" s="107">
        <v>0</v>
      </c>
    </row>
    <row r="34" spans="1:30" x14ac:dyDescent="0.2">
      <c r="A34" s="202">
        <v>2025</v>
      </c>
      <c r="B34" s="202">
        <v>1715</v>
      </c>
      <c r="C34" s="202" t="s">
        <v>174</v>
      </c>
      <c r="D34" s="203" t="s">
        <v>198</v>
      </c>
      <c r="E34" s="203" t="s">
        <v>186</v>
      </c>
      <c r="F34" s="203" t="s">
        <v>133</v>
      </c>
      <c r="G34" s="215">
        <v>216.65</v>
      </c>
      <c r="H34" s="215">
        <v>39.07</v>
      </c>
      <c r="I34" s="202" t="s">
        <v>123</v>
      </c>
      <c r="J34" s="215">
        <f t="shared" si="0"/>
        <v>177.58</v>
      </c>
      <c r="K34" s="202" t="s">
        <v>187</v>
      </c>
      <c r="L34" s="202" t="s">
        <v>133</v>
      </c>
      <c r="M34" s="202" t="s">
        <v>126</v>
      </c>
      <c r="N34" s="202" t="s">
        <v>199</v>
      </c>
      <c r="O34" s="202" t="s">
        <v>189</v>
      </c>
      <c r="P34" s="203" t="s">
        <v>190</v>
      </c>
      <c r="Q34" s="202" t="s">
        <v>191</v>
      </c>
      <c r="R34" s="202" t="s">
        <v>191</v>
      </c>
      <c r="S34" s="202" t="s">
        <v>130</v>
      </c>
      <c r="T34" s="202" t="s">
        <v>131</v>
      </c>
      <c r="U34" s="107" t="s">
        <v>201</v>
      </c>
      <c r="V34" s="107">
        <v>580</v>
      </c>
      <c r="W34" s="107">
        <v>380</v>
      </c>
      <c r="X34" s="107">
        <v>10</v>
      </c>
      <c r="Y34" s="107">
        <v>2025</v>
      </c>
      <c r="Z34" s="107">
        <v>739</v>
      </c>
      <c r="AA34" s="107">
        <v>0</v>
      </c>
      <c r="AB34" s="202" t="s">
        <v>193</v>
      </c>
      <c r="AC34" s="213">
        <v>45940</v>
      </c>
      <c r="AD34" s="107">
        <v>0</v>
      </c>
    </row>
    <row r="35" spans="1:30" x14ac:dyDescent="0.2">
      <c r="A35" s="202">
        <v>2025</v>
      </c>
      <c r="B35" s="202">
        <v>1715</v>
      </c>
      <c r="C35" s="202" t="s">
        <v>174</v>
      </c>
      <c r="D35" s="203" t="s">
        <v>198</v>
      </c>
      <c r="E35" s="203" t="s">
        <v>186</v>
      </c>
      <c r="F35" s="203" t="s">
        <v>133</v>
      </c>
      <c r="G35" s="215">
        <v>218.99</v>
      </c>
      <c r="H35" s="215">
        <v>39.49</v>
      </c>
      <c r="I35" s="202" t="s">
        <v>123</v>
      </c>
      <c r="J35" s="215">
        <f t="shared" si="0"/>
        <v>179.5</v>
      </c>
      <c r="K35" s="202" t="s">
        <v>187</v>
      </c>
      <c r="L35" s="202" t="s">
        <v>133</v>
      </c>
      <c r="M35" s="202" t="s">
        <v>126</v>
      </c>
      <c r="N35" s="202" t="s">
        <v>199</v>
      </c>
      <c r="O35" s="202" t="s">
        <v>189</v>
      </c>
      <c r="P35" s="203" t="s">
        <v>190</v>
      </c>
      <c r="Q35" s="202" t="s">
        <v>191</v>
      </c>
      <c r="R35" s="202" t="s">
        <v>191</v>
      </c>
      <c r="S35" s="202" t="s">
        <v>130</v>
      </c>
      <c r="T35" s="202" t="s">
        <v>131</v>
      </c>
      <c r="U35" s="107" t="s">
        <v>206</v>
      </c>
      <c r="V35" s="107">
        <v>2010</v>
      </c>
      <c r="W35" s="107">
        <v>1280</v>
      </c>
      <c r="X35" s="107">
        <v>11</v>
      </c>
      <c r="Y35" s="107">
        <v>2025</v>
      </c>
      <c r="Z35" s="107">
        <v>742</v>
      </c>
      <c r="AA35" s="107">
        <v>0</v>
      </c>
      <c r="AB35" s="202" t="s">
        <v>193</v>
      </c>
      <c r="AC35" s="213">
        <v>45940</v>
      </c>
      <c r="AD35" s="107">
        <v>0</v>
      </c>
    </row>
    <row r="36" spans="1:30" x14ac:dyDescent="0.2">
      <c r="A36" s="202">
        <v>2025</v>
      </c>
      <c r="B36" s="202">
        <v>1716</v>
      </c>
      <c r="C36" s="202" t="s">
        <v>174</v>
      </c>
      <c r="D36" s="203" t="s">
        <v>207</v>
      </c>
      <c r="E36" s="203" t="s">
        <v>186</v>
      </c>
      <c r="F36" s="203" t="s">
        <v>133</v>
      </c>
      <c r="G36" s="215">
        <v>35.97</v>
      </c>
      <c r="H36" s="215">
        <v>7.91</v>
      </c>
      <c r="I36" s="202" t="s">
        <v>137</v>
      </c>
      <c r="J36" s="215">
        <f t="shared" si="0"/>
        <v>35.97</v>
      </c>
      <c r="K36" s="202" t="s">
        <v>187</v>
      </c>
      <c r="L36" s="202" t="s">
        <v>133</v>
      </c>
      <c r="M36" s="202" t="s">
        <v>126</v>
      </c>
      <c r="N36" s="202" t="s">
        <v>208</v>
      </c>
      <c r="O36" s="202" t="s">
        <v>189</v>
      </c>
      <c r="P36" s="203" t="s">
        <v>190</v>
      </c>
      <c r="Q36" s="202" t="s">
        <v>191</v>
      </c>
      <c r="R36" s="202" t="s">
        <v>191</v>
      </c>
      <c r="S36" s="202" t="s">
        <v>130</v>
      </c>
      <c r="T36" s="202" t="s">
        <v>131</v>
      </c>
      <c r="U36" s="107" t="s">
        <v>192</v>
      </c>
      <c r="V36" s="107">
        <v>2340</v>
      </c>
      <c r="W36" s="107">
        <v>1225</v>
      </c>
      <c r="X36" s="107">
        <v>7</v>
      </c>
      <c r="Y36" s="107">
        <v>2025</v>
      </c>
      <c r="Z36" s="107">
        <v>743</v>
      </c>
      <c r="AA36" s="107">
        <v>0</v>
      </c>
      <c r="AB36" s="202" t="s">
        <v>193</v>
      </c>
      <c r="AC36" s="213">
        <v>45940</v>
      </c>
      <c r="AD36" s="107">
        <v>0</v>
      </c>
    </row>
    <row r="37" spans="1:30" x14ac:dyDescent="0.2">
      <c r="A37" s="202">
        <v>2025</v>
      </c>
      <c r="B37" s="202">
        <v>1716</v>
      </c>
      <c r="C37" s="202" t="s">
        <v>174</v>
      </c>
      <c r="D37" s="203" t="s">
        <v>207</v>
      </c>
      <c r="E37" s="203" t="s">
        <v>186</v>
      </c>
      <c r="F37" s="203" t="s">
        <v>133</v>
      </c>
      <c r="G37" s="215">
        <v>27.57</v>
      </c>
      <c r="H37" s="215">
        <v>6.07</v>
      </c>
      <c r="I37" s="202" t="s">
        <v>137</v>
      </c>
      <c r="J37" s="215">
        <f t="shared" si="0"/>
        <v>27.57</v>
      </c>
      <c r="K37" s="202" t="s">
        <v>187</v>
      </c>
      <c r="L37" s="202" t="s">
        <v>133</v>
      </c>
      <c r="M37" s="202" t="s">
        <v>126</v>
      </c>
      <c r="N37" s="202" t="s">
        <v>208</v>
      </c>
      <c r="O37" s="202" t="s">
        <v>189</v>
      </c>
      <c r="P37" s="203" t="s">
        <v>190</v>
      </c>
      <c r="Q37" s="202" t="s">
        <v>191</v>
      </c>
      <c r="R37" s="202" t="s">
        <v>191</v>
      </c>
      <c r="S37" s="202" t="s">
        <v>130</v>
      </c>
      <c r="T37" s="202" t="s">
        <v>131</v>
      </c>
      <c r="U37" s="107" t="s">
        <v>196</v>
      </c>
      <c r="V37" s="107">
        <v>1460</v>
      </c>
      <c r="W37" s="107">
        <v>860</v>
      </c>
      <c r="X37" s="107">
        <v>8</v>
      </c>
      <c r="Y37" s="107">
        <v>2025</v>
      </c>
      <c r="Z37" s="107">
        <v>744</v>
      </c>
      <c r="AA37" s="107">
        <v>0</v>
      </c>
      <c r="AB37" s="202" t="s">
        <v>193</v>
      </c>
      <c r="AC37" s="213">
        <v>45940</v>
      </c>
      <c r="AD37" s="107">
        <v>0</v>
      </c>
    </row>
    <row r="38" spans="1:30" x14ac:dyDescent="0.2">
      <c r="A38" s="202">
        <v>2025</v>
      </c>
      <c r="B38" s="202">
        <v>1716</v>
      </c>
      <c r="C38" s="202" t="s">
        <v>174</v>
      </c>
      <c r="D38" s="203" t="s">
        <v>207</v>
      </c>
      <c r="E38" s="203" t="s">
        <v>186</v>
      </c>
      <c r="F38" s="203" t="s">
        <v>133</v>
      </c>
      <c r="G38" s="215">
        <v>67.45</v>
      </c>
      <c r="H38" s="215">
        <v>14.84</v>
      </c>
      <c r="I38" s="202" t="s">
        <v>137</v>
      </c>
      <c r="J38" s="215">
        <f t="shared" si="0"/>
        <v>67.45</v>
      </c>
      <c r="K38" s="202" t="s">
        <v>187</v>
      </c>
      <c r="L38" s="202" t="s">
        <v>133</v>
      </c>
      <c r="M38" s="202" t="s">
        <v>126</v>
      </c>
      <c r="N38" s="202" t="s">
        <v>208</v>
      </c>
      <c r="O38" s="202" t="s">
        <v>189</v>
      </c>
      <c r="P38" s="203" t="s">
        <v>190</v>
      </c>
      <c r="Q38" s="202" t="s">
        <v>191</v>
      </c>
      <c r="R38" s="202" t="s">
        <v>191</v>
      </c>
      <c r="S38" s="202" t="s">
        <v>130</v>
      </c>
      <c r="T38" s="202" t="s">
        <v>131</v>
      </c>
      <c r="U38" s="107" t="s">
        <v>195</v>
      </c>
      <c r="V38" s="107">
        <v>2120</v>
      </c>
      <c r="W38" s="107">
        <v>1315</v>
      </c>
      <c r="X38" s="107">
        <v>2</v>
      </c>
      <c r="Y38" s="107">
        <v>2025</v>
      </c>
      <c r="Z38" s="107">
        <v>746</v>
      </c>
      <c r="AA38" s="107">
        <v>0</v>
      </c>
      <c r="AB38" s="202" t="s">
        <v>193</v>
      </c>
      <c r="AC38" s="213">
        <v>45940</v>
      </c>
      <c r="AD38" s="107">
        <v>0</v>
      </c>
    </row>
    <row r="39" spans="1:30" x14ac:dyDescent="0.2">
      <c r="A39" s="202">
        <v>2025</v>
      </c>
      <c r="B39" s="202">
        <v>1716</v>
      </c>
      <c r="C39" s="202" t="s">
        <v>174</v>
      </c>
      <c r="D39" s="203" t="s">
        <v>207</v>
      </c>
      <c r="E39" s="203" t="s">
        <v>186</v>
      </c>
      <c r="F39" s="203" t="s">
        <v>133</v>
      </c>
      <c r="G39" s="215">
        <v>40.97</v>
      </c>
      <c r="H39" s="215">
        <v>9.01</v>
      </c>
      <c r="I39" s="202" t="s">
        <v>137</v>
      </c>
      <c r="J39" s="215">
        <f t="shared" si="0"/>
        <v>40.97</v>
      </c>
      <c r="K39" s="202" t="s">
        <v>187</v>
      </c>
      <c r="L39" s="202" t="s">
        <v>133</v>
      </c>
      <c r="M39" s="202" t="s">
        <v>126</v>
      </c>
      <c r="N39" s="202" t="s">
        <v>208</v>
      </c>
      <c r="O39" s="202" t="s">
        <v>189</v>
      </c>
      <c r="P39" s="203" t="s">
        <v>190</v>
      </c>
      <c r="Q39" s="202" t="s">
        <v>191</v>
      </c>
      <c r="R39" s="202" t="s">
        <v>191</v>
      </c>
      <c r="S39" s="202" t="s">
        <v>130</v>
      </c>
      <c r="T39" s="202" t="s">
        <v>131</v>
      </c>
      <c r="U39" s="107" t="s">
        <v>194</v>
      </c>
      <c r="V39" s="107">
        <v>1570</v>
      </c>
      <c r="W39" s="107">
        <v>950</v>
      </c>
      <c r="X39" s="107">
        <v>7</v>
      </c>
      <c r="Y39" s="107">
        <v>2025</v>
      </c>
      <c r="Z39" s="107">
        <v>745</v>
      </c>
      <c r="AA39" s="107">
        <v>0</v>
      </c>
      <c r="AB39" s="202" t="s">
        <v>193</v>
      </c>
      <c r="AC39" s="213">
        <v>45940</v>
      </c>
      <c r="AD39" s="107">
        <v>0</v>
      </c>
    </row>
    <row r="40" spans="1:30" x14ac:dyDescent="0.2">
      <c r="A40" s="202">
        <v>2025</v>
      </c>
      <c r="B40" s="202">
        <v>1716</v>
      </c>
      <c r="C40" s="202" t="s">
        <v>174</v>
      </c>
      <c r="D40" s="203" t="s">
        <v>207</v>
      </c>
      <c r="E40" s="203" t="s">
        <v>186</v>
      </c>
      <c r="F40" s="203" t="s">
        <v>133</v>
      </c>
      <c r="G40" s="215">
        <v>21.04</v>
      </c>
      <c r="H40" s="215">
        <v>4.63</v>
      </c>
      <c r="I40" s="202" t="s">
        <v>137</v>
      </c>
      <c r="J40" s="215">
        <f t="shared" si="0"/>
        <v>21.04</v>
      </c>
      <c r="K40" s="202" t="s">
        <v>187</v>
      </c>
      <c r="L40" s="202" t="s">
        <v>133</v>
      </c>
      <c r="M40" s="202" t="s">
        <v>126</v>
      </c>
      <c r="N40" s="202" t="s">
        <v>208</v>
      </c>
      <c r="O40" s="202" t="s">
        <v>189</v>
      </c>
      <c r="P40" s="203" t="s">
        <v>190</v>
      </c>
      <c r="Q40" s="202" t="s">
        <v>191</v>
      </c>
      <c r="R40" s="202" t="s">
        <v>191</v>
      </c>
      <c r="S40" s="202" t="s">
        <v>130</v>
      </c>
      <c r="T40" s="202" t="s">
        <v>131</v>
      </c>
      <c r="U40" s="107" t="s">
        <v>197</v>
      </c>
      <c r="V40" s="107">
        <v>2330</v>
      </c>
      <c r="W40" s="107">
        <v>1235</v>
      </c>
      <c r="X40" s="107">
        <v>99</v>
      </c>
      <c r="Y40" s="107">
        <v>2025</v>
      </c>
      <c r="Z40" s="107">
        <v>755</v>
      </c>
      <c r="AA40" s="107">
        <v>0</v>
      </c>
      <c r="AB40" s="202" t="s">
        <v>193</v>
      </c>
      <c r="AC40" s="213">
        <v>45940</v>
      </c>
      <c r="AD40" s="107">
        <v>0</v>
      </c>
    </row>
    <row r="41" spans="1:30" x14ac:dyDescent="0.2">
      <c r="A41" s="202">
        <v>2025</v>
      </c>
      <c r="B41" s="202">
        <v>1716</v>
      </c>
      <c r="C41" s="202" t="s">
        <v>174</v>
      </c>
      <c r="D41" s="203" t="s">
        <v>207</v>
      </c>
      <c r="E41" s="203" t="s">
        <v>186</v>
      </c>
      <c r="F41" s="203" t="s">
        <v>133</v>
      </c>
      <c r="G41" s="215">
        <v>182.62</v>
      </c>
      <c r="H41" s="215">
        <v>40.18</v>
      </c>
      <c r="I41" s="202" t="s">
        <v>137</v>
      </c>
      <c r="J41" s="215">
        <f t="shared" si="0"/>
        <v>182.62</v>
      </c>
      <c r="K41" s="202" t="s">
        <v>187</v>
      </c>
      <c r="L41" s="202" t="s">
        <v>133</v>
      </c>
      <c r="M41" s="202" t="s">
        <v>126</v>
      </c>
      <c r="N41" s="202" t="s">
        <v>208</v>
      </c>
      <c r="O41" s="202" t="s">
        <v>189</v>
      </c>
      <c r="P41" s="203" t="s">
        <v>190</v>
      </c>
      <c r="Q41" s="202" t="s">
        <v>191</v>
      </c>
      <c r="R41" s="202" t="s">
        <v>191</v>
      </c>
      <c r="S41" s="202" t="s">
        <v>130</v>
      </c>
      <c r="T41" s="202" t="s">
        <v>131</v>
      </c>
      <c r="U41" s="107" t="s">
        <v>171</v>
      </c>
      <c r="V41" s="107">
        <v>3770</v>
      </c>
      <c r="W41" s="107">
        <v>1860</v>
      </c>
      <c r="X41" s="107">
        <v>9</v>
      </c>
      <c r="Y41" s="107">
        <v>2025</v>
      </c>
      <c r="Z41" s="107">
        <v>748</v>
      </c>
      <c r="AA41" s="107">
        <v>0</v>
      </c>
      <c r="AB41" s="202" t="s">
        <v>193</v>
      </c>
      <c r="AC41" s="213">
        <v>45940</v>
      </c>
      <c r="AD41" s="107">
        <v>0</v>
      </c>
    </row>
    <row r="42" spans="1:30" x14ac:dyDescent="0.2">
      <c r="A42" s="202">
        <v>2025</v>
      </c>
      <c r="B42" s="202">
        <v>1716</v>
      </c>
      <c r="C42" s="202" t="s">
        <v>174</v>
      </c>
      <c r="D42" s="203" t="s">
        <v>207</v>
      </c>
      <c r="E42" s="203" t="s">
        <v>186</v>
      </c>
      <c r="F42" s="203" t="s">
        <v>133</v>
      </c>
      <c r="G42" s="215">
        <v>162.52000000000001</v>
      </c>
      <c r="H42" s="215">
        <v>35.75</v>
      </c>
      <c r="I42" s="202" t="s">
        <v>137</v>
      </c>
      <c r="J42" s="215">
        <f t="shared" si="0"/>
        <v>162.52000000000001</v>
      </c>
      <c r="K42" s="202" t="s">
        <v>187</v>
      </c>
      <c r="L42" s="202" t="s">
        <v>133</v>
      </c>
      <c r="M42" s="202" t="s">
        <v>126</v>
      </c>
      <c r="N42" s="202" t="s">
        <v>208</v>
      </c>
      <c r="O42" s="202" t="s">
        <v>189</v>
      </c>
      <c r="P42" s="203" t="s">
        <v>190</v>
      </c>
      <c r="Q42" s="202" t="s">
        <v>191</v>
      </c>
      <c r="R42" s="202" t="s">
        <v>191</v>
      </c>
      <c r="S42" s="202" t="s">
        <v>130</v>
      </c>
      <c r="T42" s="202" t="s">
        <v>131</v>
      </c>
      <c r="U42" s="107" t="s">
        <v>192</v>
      </c>
      <c r="V42" s="107">
        <v>2340</v>
      </c>
      <c r="W42" s="107">
        <v>2020</v>
      </c>
      <c r="X42" s="107">
        <v>4</v>
      </c>
      <c r="Y42" s="107">
        <v>2025</v>
      </c>
      <c r="Z42" s="107">
        <v>749</v>
      </c>
      <c r="AA42" s="107">
        <v>0</v>
      </c>
      <c r="AB42" s="202" t="s">
        <v>193</v>
      </c>
      <c r="AC42" s="213">
        <v>45940</v>
      </c>
      <c r="AD42" s="107">
        <v>0</v>
      </c>
    </row>
    <row r="43" spans="1:30" x14ac:dyDescent="0.2">
      <c r="A43" s="202">
        <v>2025</v>
      </c>
      <c r="B43" s="202">
        <v>1717</v>
      </c>
      <c r="C43" s="202" t="s">
        <v>172</v>
      </c>
      <c r="D43" s="203" t="s">
        <v>340</v>
      </c>
      <c r="E43" s="203" t="s">
        <v>189</v>
      </c>
      <c r="F43" s="203" t="s">
        <v>341</v>
      </c>
      <c r="G43" s="215">
        <v>1159</v>
      </c>
      <c r="H43" s="215">
        <v>209</v>
      </c>
      <c r="I43" s="202" t="s">
        <v>123</v>
      </c>
      <c r="J43" s="215">
        <f t="shared" ref="J43:J74" si="1">IF(I43="SI",G43-H43,G43)</f>
        <v>950</v>
      </c>
      <c r="K43" s="202" t="s">
        <v>342</v>
      </c>
      <c r="L43" s="202" t="s">
        <v>343</v>
      </c>
      <c r="M43" s="202" t="s">
        <v>126</v>
      </c>
      <c r="N43" s="202" t="s">
        <v>344</v>
      </c>
      <c r="O43" s="202" t="s">
        <v>189</v>
      </c>
      <c r="P43" s="203" t="s">
        <v>345</v>
      </c>
      <c r="Q43" s="202" t="s">
        <v>346</v>
      </c>
      <c r="R43" s="202" t="s">
        <v>346</v>
      </c>
      <c r="S43" s="202" t="s">
        <v>130</v>
      </c>
      <c r="T43" s="202" t="s">
        <v>131</v>
      </c>
      <c r="U43" s="107" t="s">
        <v>194</v>
      </c>
      <c r="V43" s="107">
        <v>1570</v>
      </c>
      <c r="W43" s="107">
        <v>950</v>
      </c>
      <c r="X43" s="107">
        <v>7</v>
      </c>
      <c r="Y43" s="107">
        <v>2025</v>
      </c>
      <c r="Z43" s="107">
        <v>874</v>
      </c>
      <c r="AA43" s="107">
        <v>0</v>
      </c>
      <c r="AB43" s="202" t="s">
        <v>193</v>
      </c>
      <c r="AC43" s="213">
        <v>45940</v>
      </c>
      <c r="AD43" s="107">
        <v>1</v>
      </c>
    </row>
    <row r="44" spans="1:30" x14ac:dyDescent="0.2">
      <c r="A44" s="202">
        <v>2025</v>
      </c>
      <c r="B44" s="202">
        <v>1722</v>
      </c>
      <c r="C44" s="202" t="s">
        <v>121</v>
      </c>
      <c r="D44" s="203" t="s">
        <v>252</v>
      </c>
      <c r="E44" s="203" t="s">
        <v>253</v>
      </c>
      <c r="F44" s="203" t="s">
        <v>254</v>
      </c>
      <c r="G44" s="215">
        <v>30.71</v>
      </c>
      <c r="H44" s="215">
        <v>5.54</v>
      </c>
      <c r="I44" s="202" t="s">
        <v>123</v>
      </c>
      <c r="J44" s="215">
        <f t="shared" si="1"/>
        <v>25.17</v>
      </c>
      <c r="K44" s="202" t="s">
        <v>255</v>
      </c>
      <c r="L44" s="202" t="s">
        <v>133</v>
      </c>
      <c r="M44" s="202" t="s">
        <v>126</v>
      </c>
      <c r="N44" s="202" t="s">
        <v>256</v>
      </c>
      <c r="O44" s="202" t="s">
        <v>253</v>
      </c>
      <c r="P44" s="203" t="s">
        <v>257</v>
      </c>
      <c r="Q44" s="202" t="s">
        <v>258</v>
      </c>
      <c r="R44" s="202" t="s">
        <v>258</v>
      </c>
      <c r="S44" s="202" t="s">
        <v>130</v>
      </c>
      <c r="T44" s="202" t="s">
        <v>131</v>
      </c>
      <c r="U44" s="107" t="s">
        <v>146</v>
      </c>
      <c r="V44" s="107">
        <v>140</v>
      </c>
      <c r="W44" s="107">
        <v>180</v>
      </c>
      <c r="X44" s="107">
        <v>14</v>
      </c>
      <c r="Y44" s="107">
        <v>2025</v>
      </c>
      <c r="Z44" s="107">
        <v>1514</v>
      </c>
      <c r="AA44" s="107">
        <v>0</v>
      </c>
      <c r="AB44" s="202" t="s">
        <v>159</v>
      </c>
      <c r="AC44" s="213">
        <v>45941</v>
      </c>
      <c r="AD44" s="107">
        <v>1</v>
      </c>
    </row>
    <row r="45" spans="1:30" x14ac:dyDescent="0.2">
      <c r="A45" s="202">
        <v>2025</v>
      </c>
      <c r="B45" s="202">
        <v>1722</v>
      </c>
      <c r="C45" s="202" t="s">
        <v>121</v>
      </c>
      <c r="D45" s="203" t="s">
        <v>252</v>
      </c>
      <c r="E45" s="203" t="s">
        <v>253</v>
      </c>
      <c r="F45" s="203" t="s">
        <v>254</v>
      </c>
      <c r="G45" s="215">
        <v>30.72</v>
      </c>
      <c r="H45" s="215">
        <v>5.54</v>
      </c>
      <c r="I45" s="202" t="s">
        <v>123</v>
      </c>
      <c r="J45" s="215">
        <f t="shared" si="1"/>
        <v>25.18</v>
      </c>
      <c r="K45" s="202" t="s">
        <v>255</v>
      </c>
      <c r="L45" s="202" t="s">
        <v>133</v>
      </c>
      <c r="M45" s="202" t="s">
        <v>126</v>
      </c>
      <c r="N45" s="202" t="s">
        <v>256</v>
      </c>
      <c r="O45" s="202" t="s">
        <v>253</v>
      </c>
      <c r="P45" s="203" t="s">
        <v>257</v>
      </c>
      <c r="Q45" s="202" t="s">
        <v>258</v>
      </c>
      <c r="R45" s="202" t="s">
        <v>258</v>
      </c>
      <c r="S45" s="202" t="s">
        <v>130</v>
      </c>
      <c r="T45" s="202" t="s">
        <v>131</v>
      </c>
      <c r="U45" s="107" t="s">
        <v>205</v>
      </c>
      <c r="V45" s="107">
        <v>250</v>
      </c>
      <c r="W45" s="107">
        <v>180</v>
      </c>
      <c r="X45" s="107">
        <v>26</v>
      </c>
      <c r="Y45" s="107">
        <v>2025</v>
      </c>
      <c r="Z45" s="107">
        <v>1515</v>
      </c>
      <c r="AA45" s="107">
        <v>0</v>
      </c>
      <c r="AB45" s="202" t="s">
        <v>159</v>
      </c>
      <c r="AC45" s="213">
        <v>45941</v>
      </c>
      <c r="AD45" s="107">
        <v>0</v>
      </c>
    </row>
    <row r="46" spans="1:30" x14ac:dyDescent="0.2">
      <c r="A46" s="202">
        <v>2025</v>
      </c>
      <c r="B46" s="202">
        <v>1722</v>
      </c>
      <c r="C46" s="202" t="s">
        <v>121</v>
      </c>
      <c r="D46" s="203" t="s">
        <v>252</v>
      </c>
      <c r="E46" s="203" t="s">
        <v>253</v>
      </c>
      <c r="F46" s="203" t="s">
        <v>254</v>
      </c>
      <c r="G46" s="215">
        <v>30.72</v>
      </c>
      <c r="H46" s="215">
        <v>5.54</v>
      </c>
      <c r="I46" s="202" t="s">
        <v>123</v>
      </c>
      <c r="J46" s="215">
        <f t="shared" si="1"/>
        <v>25.18</v>
      </c>
      <c r="K46" s="202" t="s">
        <v>255</v>
      </c>
      <c r="L46" s="202" t="s">
        <v>133</v>
      </c>
      <c r="M46" s="202" t="s">
        <v>126</v>
      </c>
      <c r="N46" s="202" t="s">
        <v>256</v>
      </c>
      <c r="O46" s="202" t="s">
        <v>253</v>
      </c>
      <c r="P46" s="203" t="s">
        <v>257</v>
      </c>
      <c r="Q46" s="202" t="s">
        <v>258</v>
      </c>
      <c r="R46" s="202" t="s">
        <v>258</v>
      </c>
      <c r="S46" s="202" t="s">
        <v>130</v>
      </c>
      <c r="T46" s="202" t="s">
        <v>131</v>
      </c>
      <c r="U46" s="107" t="s">
        <v>201</v>
      </c>
      <c r="V46" s="107">
        <v>580</v>
      </c>
      <c r="W46" s="107">
        <v>380</v>
      </c>
      <c r="X46" s="107">
        <v>6</v>
      </c>
      <c r="Y46" s="107">
        <v>2025</v>
      </c>
      <c r="Z46" s="107">
        <v>1516</v>
      </c>
      <c r="AA46" s="107">
        <v>0</v>
      </c>
      <c r="AB46" s="202" t="s">
        <v>159</v>
      </c>
      <c r="AC46" s="213">
        <v>45941</v>
      </c>
      <c r="AD46" s="107">
        <v>0</v>
      </c>
    </row>
    <row r="47" spans="1:30" x14ac:dyDescent="0.2">
      <c r="A47" s="202">
        <v>2025</v>
      </c>
      <c r="B47" s="202">
        <v>1722</v>
      </c>
      <c r="C47" s="202" t="s">
        <v>121</v>
      </c>
      <c r="D47" s="203" t="s">
        <v>252</v>
      </c>
      <c r="E47" s="203" t="s">
        <v>253</v>
      </c>
      <c r="F47" s="203" t="s">
        <v>254</v>
      </c>
      <c r="G47" s="215">
        <v>30.7</v>
      </c>
      <c r="H47" s="215">
        <v>5.53</v>
      </c>
      <c r="I47" s="202" t="s">
        <v>123</v>
      </c>
      <c r="J47" s="215">
        <f t="shared" si="1"/>
        <v>25.169999999999998</v>
      </c>
      <c r="K47" s="202" t="s">
        <v>255</v>
      </c>
      <c r="L47" s="202" t="s">
        <v>133</v>
      </c>
      <c r="M47" s="202" t="s">
        <v>126</v>
      </c>
      <c r="N47" s="202" t="s">
        <v>256</v>
      </c>
      <c r="O47" s="202" t="s">
        <v>253</v>
      </c>
      <c r="P47" s="203" t="s">
        <v>257</v>
      </c>
      <c r="Q47" s="202" t="s">
        <v>258</v>
      </c>
      <c r="R47" s="202" t="s">
        <v>258</v>
      </c>
      <c r="S47" s="202" t="s">
        <v>130</v>
      </c>
      <c r="T47" s="202" t="s">
        <v>131</v>
      </c>
      <c r="U47" s="107" t="s">
        <v>259</v>
      </c>
      <c r="V47" s="107">
        <v>1130</v>
      </c>
      <c r="W47" s="107">
        <v>770</v>
      </c>
      <c r="X47" s="107">
        <v>6</v>
      </c>
      <c r="Y47" s="107">
        <v>2025</v>
      </c>
      <c r="Z47" s="107">
        <v>1517</v>
      </c>
      <c r="AA47" s="107">
        <v>0</v>
      </c>
      <c r="AB47" s="202" t="s">
        <v>159</v>
      </c>
      <c r="AC47" s="213">
        <v>45941</v>
      </c>
      <c r="AD47" s="107">
        <v>0</v>
      </c>
    </row>
    <row r="48" spans="1:30" x14ac:dyDescent="0.2">
      <c r="A48" s="202">
        <v>2025</v>
      </c>
      <c r="B48" s="202">
        <v>1722</v>
      </c>
      <c r="C48" s="202" t="s">
        <v>121</v>
      </c>
      <c r="D48" s="203" t="s">
        <v>252</v>
      </c>
      <c r="E48" s="203" t="s">
        <v>253</v>
      </c>
      <c r="F48" s="203" t="s">
        <v>254</v>
      </c>
      <c r="G48" s="215">
        <v>30.72</v>
      </c>
      <c r="H48" s="215">
        <v>5.54</v>
      </c>
      <c r="I48" s="202" t="s">
        <v>123</v>
      </c>
      <c r="J48" s="215">
        <f t="shared" si="1"/>
        <v>25.18</v>
      </c>
      <c r="K48" s="202" t="s">
        <v>255</v>
      </c>
      <c r="L48" s="202" t="s">
        <v>133</v>
      </c>
      <c r="M48" s="202" t="s">
        <v>126</v>
      </c>
      <c r="N48" s="202" t="s">
        <v>256</v>
      </c>
      <c r="O48" s="202" t="s">
        <v>253</v>
      </c>
      <c r="P48" s="203" t="s">
        <v>257</v>
      </c>
      <c r="Q48" s="202" t="s">
        <v>258</v>
      </c>
      <c r="R48" s="202" t="s">
        <v>258</v>
      </c>
      <c r="S48" s="202" t="s">
        <v>130</v>
      </c>
      <c r="T48" s="202" t="s">
        <v>131</v>
      </c>
      <c r="U48" s="107" t="s">
        <v>200</v>
      </c>
      <c r="V48" s="107">
        <v>4100</v>
      </c>
      <c r="W48" s="107">
        <v>180</v>
      </c>
      <c r="X48" s="107">
        <v>37</v>
      </c>
      <c r="Y48" s="107">
        <v>2025</v>
      </c>
      <c r="Z48" s="107">
        <v>1518</v>
      </c>
      <c r="AA48" s="107">
        <v>0</v>
      </c>
      <c r="AB48" s="202" t="s">
        <v>159</v>
      </c>
      <c r="AC48" s="213">
        <v>45941</v>
      </c>
      <c r="AD48" s="107">
        <v>0</v>
      </c>
    </row>
    <row r="49" spans="1:30" x14ac:dyDescent="0.2">
      <c r="A49" s="202">
        <v>2025</v>
      </c>
      <c r="B49" s="202">
        <v>1723</v>
      </c>
      <c r="C49" s="202" t="s">
        <v>121</v>
      </c>
      <c r="D49" s="203" t="s">
        <v>260</v>
      </c>
      <c r="E49" s="203" t="s">
        <v>253</v>
      </c>
      <c r="F49" s="203" t="s">
        <v>261</v>
      </c>
      <c r="G49" s="215">
        <v>87.05</v>
      </c>
      <c r="H49" s="215">
        <v>15.7</v>
      </c>
      <c r="I49" s="202" t="s">
        <v>123</v>
      </c>
      <c r="J49" s="215">
        <f t="shared" si="1"/>
        <v>71.349999999999994</v>
      </c>
      <c r="K49" s="202" t="s">
        <v>255</v>
      </c>
      <c r="L49" s="202" t="s">
        <v>133</v>
      </c>
      <c r="M49" s="202" t="s">
        <v>126</v>
      </c>
      <c r="N49" s="202" t="s">
        <v>262</v>
      </c>
      <c r="O49" s="202" t="s">
        <v>253</v>
      </c>
      <c r="P49" s="203" t="s">
        <v>257</v>
      </c>
      <c r="Q49" s="202" t="s">
        <v>258</v>
      </c>
      <c r="R49" s="202" t="s">
        <v>258</v>
      </c>
      <c r="S49" s="202" t="s">
        <v>130</v>
      </c>
      <c r="T49" s="202" t="s">
        <v>131</v>
      </c>
      <c r="U49" s="107" t="s">
        <v>196</v>
      </c>
      <c r="V49" s="107">
        <v>1460</v>
      </c>
      <c r="W49" s="107">
        <v>860</v>
      </c>
      <c r="X49" s="107">
        <v>7</v>
      </c>
      <c r="Y49" s="107">
        <v>2025</v>
      </c>
      <c r="Z49" s="107">
        <v>1524</v>
      </c>
      <c r="AA49" s="107">
        <v>0</v>
      </c>
      <c r="AB49" s="202" t="s">
        <v>159</v>
      </c>
      <c r="AC49" s="213">
        <v>45941</v>
      </c>
      <c r="AD49" s="107">
        <v>0</v>
      </c>
    </row>
    <row r="50" spans="1:30" x14ac:dyDescent="0.2">
      <c r="A50" s="202">
        <v>2025</v>
      </c>
      <c r="B50" s="202">
        <v>1723</v>
      </c>
      <c r="C50" s="202" t="s">
        <v>121</v>
      </c>
      <c r="D50" s="203" t="s">
        <v>260</v>
      </c>
      <c r="E50" s="203" t="s">
        <v>253</v>
      </c>
      <c r="F50" s="203" t="s">
        <v>261</v>
      </c>
      <c r="G50" s="215">
        <v>203.1</v>
      </c>
      <c r="H50" s="215">
        <v>36.619999999999997</v>
      </c>
      <c r="I50" s="202" t="s">
        <v>123</v>
      </c>
      <c r="J50" s="215">
        <f t="shared" si="1"/>
        <v>166.48</v>
      </c>
      <c r="K50" s="202" t="s">
        <v>255</v>
      </c>
      <c r="L50" s="202" t="s">
        <v>133</v>
      </c>
      <c r="M50" s="202" t="s">
        <v>126</v>
      </c>
      <c r="N50" s="202" t="s">
        <v>262</v>
      </c>
      <c r="O50" s="202" t="s">
        <v>253</v>
      </c>
      <c r="P50" s="203" t="s">
        <v>257</v>
      </c>
      <c r="Q50" s="202" t="s">
        <v>258</v>
      </c>
      <c r="R50" s="202" t="s">
        <v>258</v>
      </c>
      <c r="S50" s="202" t="s">
        <v>130</v>
      </c>
      <c r="T50" s="202" t="s">
        <v>131</v>
      </c>
      <c r="U50" s="107" t="s">
        <v>194</v>
      </c>
      <c r="V50" s="107">
        <v>1570</v>
      </c>
      <c r="W50" s="107">
        <v>950</v>
      </c>
      <c r="X50" s="107">
        <v>6</v>
      </c>
      <c r="Y50" s="107">
        <v>2025</v>
      </c>
      <c r="Z50" s="107">
        <v>1525</v>
      </c>
      <c r="AA50" s="107">
        <v>0</v>
      </c>
      <c r="AB50" s="202" t="s">
        <v>159</v>
      </c>
      <c r="AC50" s="213">
        <v>45941</v>
      </c>
      <c r="AD50" s="107">
        <v>0</v>
      </c>
    </row>
    <row r="51" spans="1:30" x14ac:dyDescent="0.2">
      <c r="A51" s="202">
        <v>2025</v>
      </c>
      <c r="B51" s="202">
        <v>1725</v>
      </c>
      <c r="C51" s="202" t="s">
        <v>121</v>
      </c>
      <c r="D51" s="203" t="s">
        <v>268</v>
      </c>
      <c r="E51" s="203" t="s">
        <v>253</v>
      </c>
      <c r="F51" s="203" t="s">
        <v>269</v>
      </c>
      <c r="G51" s="215">
        <v>6.23</v>
      </c>
      <c r="H51" s="215">
        <v>1.1200000000000001</v>
      </c>
      <c r="I51" s="202" t="s">
        <v>123</v>
      </c>
      <c r="J51" s="215">
        <f t="shared" si="1"/>
        <v>5.1100000000000003</v>
      </c>
      <c r="K51" s="202" t="s">
        <v>255</v>
      </c>
      <c r="L51" s="202" t="s">
        <v>270</v>
      </c>
      <c r="M51" s="202" t="s">
        <v>126</v>
      </c>
      <c r="N51" s="202" t="s">
        <v>271</v>
      </c>
      <c r="O51" s="202" t="s">
        <v>253</v>
      </c>
      <c r="P51" s="203" t="s">
        <v>257</v>
      </c>
      <c r="Q51" s="202" t="s">
        <v>258</v>
      </c>
      <c r="R51" s="202" t="s">
        <v>258</v>
      </c>
      <c r="S51" s="202" t="s">
        <v>130</v>
      </c>
      <c r="T51" s="202" t="s">
        <v>131</v>
      </c>
      <c r="U51" s="107" t="s">
        <v>132</v>
      </c>
      <c r="V51" s="107">
        <v>20</v>
      </c>
      <c r="W51" s="107">
        <v>555</v>
      </c>
      <c r="X51" s="107">
        <v>99</v>
      </c>
      <c r="Y51" s="107">
        <v>2025</v>
      </c>
      <c r="Z51" s="107">
        <v>1529</v>
      </c>
      <c r="AA51" s="107">
        <v>0</v>
      </c>
      <c r="AB51" s="202" t="s">
        <v>159</v>
      </c>
      <c r="AC51" s="213">
        <v>45941</v>
      </c>
      <c r="AD51" s="107">
        <v>0</v>
      </c>
    </row>
    <row r="52" spans="1:30" x14ac:dyDescent="0.2">
      <c r="A52" s="202">
        <v>2025</v>
      </c>
      <c r="B52" s="202">
        <v>1726</v>
      </c>
      <c r="C52" s="202" t="s">
        <v>121</v>
      </c>
      <c r="D52" s="203" t="s">
        <v>272</v>
      </c>
      <c r="E52" s="203" t="s">
        <v>253</v>
      </c>
      <c r="F52" s="203" t="s">
        <v>273</v>
      </c>
      <c r="G52" s="215">
        <v>7.16</v>
      </c>
      <c r="H52" s="215">
        <v>1.29</v>
      </c>
      <c r="I52" s="202" t="s">
        <v>123</v>
      </c>
      <c r="J52" s="215">
        <f t="shared" si="1"/>
        <v>5.87</v>
      </c>
      <c r="K52" s="202" t="s">
        <v>255</v>
      </c>
      <c r="L52" s="202" t="s">
        <v>274</v>
      </c>
      <c r="M52" s="202" t="s">
        <v>126</v>
      </c>
      <c r="N52" s="202" t="s">
        <v>275</v>
      </c>
      <c r="O52" s="202" t="s">
        <v>253</v>
      </c>
      <c r="P52" s="203" t="s">
        <v>257</v>
      </c>
      <c r="Q52" s="202" t="s">
        <v>258</v>
      </c>
      <c r="R52" s="202" t="s">
        <v>258</v>
      </c>
      <c r="S52" s="202" t="s">
        <v>130</v>
      </c>
      <c r="T52" s="202" t="s">
        <v>131</v>
      </c>
      <c r="U52" s="107" t="s">
        <v>201</v>
      </c>
      <c r="V52" s="107">
        <v>580</v>
      </c>
      <c r="W52" s="107">
        <v>540</v>
      </c>
      <c r="X52" s="107">
        <v>5</v>
      </c>
      <c r="Y52" s="107">
        <v>2025</v>
      </c>
      <c r="Z52" s="107">
        <v>1519</v>
      </c>
      <c r="AA52" s="107">
        <v>0</v>
      </c>
      <c r="AB52" s="202" t="s">
        <v>159</v>
      </c>
      <c r="AC52" s="213">
        <v>45941</v>
      </c>
      <c r="AD52" s="107">
        <v>0</v>
      </c>
    </row>
    <row r="53" spans="1:30" x14ac:dyDescent="0.2">
      <c r="A53" s="202">
        <v>2025</v>
      </c>
      <c r="B53" s="202">
        <v>1729</v>
      </c>
      <c r="C53" s="202" t="s">
        <v>121</v>
      </c>
      <c r="D53" s="203" t="s">
        <v>284</v>
      </c>
      <c r="E53" s="203" t="s">
        <v>253</v>
      </c>
      <c r="F53" s="203" t="s">
        <v>285</v>
      </c>
      <c r="G53" s="215">
        <v>130.75</v>
      </c>
      <c r="H53" s="215">
        <v>23.58</v>
      </c>
      <c r="I53" s="202" t="s">
        <v>123</v>
      </c>
      <c r="J53" s="215">
        <f t="shared" si="1"/>
        <v>107.17</v>
      </c>
      <c r="K53" s="202" t="s">
        <v>255</v>
      </c>
      <c r="L53" s="202" t="s">
        <v>286</v>
      </c>
      <c r="M53" s="202" t="s">
        <v>126</v>
      </c>
      <c r="N53" s="202" t="s">
        <v>287</v>
      </c>
      <c r="O53" s="202" t="s">
        <v>253</v>
      </c>
      <c r="P53" s="203" t="s">
        <v>257</v>
      </c>
      <c r="Q53" s="202" t="s">
        <v>258</v>
      </c>
      <c r="R53" s="202" t="s">
        <v>258</v>
      </c>
      <c r="S53" s="202" t="s">
        <v>130</v>
      </c>
      <c r="T53" s="202" t="s">
        <v>131</v>
      </c>
      <c r="U53" s="107" t="s">
        <v>171</v>
      </c>
      <c r="V53" s="107">
        <v>3770</v>
      </c>
      <c r="W53" s="107">
        <v>1860</v>
      </c>
      <c r="X53" s="107">
        <v>8</v>
      </c>
      <c r="Y53" s="107">
        <v>2025</v>
      </c>
      <c r="Z53" s="107">
        <v>1528</v>
      </c>
      <c r="AA53" s="107">
        <v>0</v>
      </c>
      <c r="AB53" s="202" t="s">
        <v>159</v>
      </c>
      <c r="AC53" s="213">
        <v>45941</v>
      </c>
      <c r="AD53" s="107">
        <v>0</v>
      </c>
    </row>
    <row r="54" spans="1:30" x14ac:dyDescent="0.2">
      <c r="A54" s="202">
        <v>2025</v>
      </c>
      <c r="B54" s="202">
        <v>1737</v>
      </c>
      <c r="C54" s="202" t="s">
        <v>121</v>
      </c>
      <c r="D54" s="203" t="s">
        <v>316</v>
      </c>
      <c r="E54" s="203" t="s">
        <v>253</v>
      </c>
      <c r="F54" s="203" t="s">
        <v>317</v>
      </c>
      <c r="G54" s="215">
        <v>68.930000000000007</v>
      </c>
      <c r="H54" s="215">
        <v>12.43</v>
      </c>
      <c r="I54" s="202" t="s">
        <v>123</v>
      </c>
      <c r="J54" s="215">
        <f t="shared" si="1"/>
        <v>56.500000000000007</v>
      </c>
      <c r="K54" s="202" t="s">
        <v>255</v>
      </c>
      <c r="L54" s="202" t="s">
        <v>318</v>
      </c>
      <c r="M54" s="202" t="s">
        <v>126</v>
      </c>
      <c r="N54" s="202" t="s">
        <v>319</v>
      </c>
      <c r="O54" s="202" t="s">
        <v>253</v>
      </c>
      <c r="P54" s="203" t="s">
        <v>257</v>
      </c>
      <c r="Q54" s="202" t="s">
        <v>258</v>
      </c>
      <c r="R54" s="202" t="s">
        <v>258</v>
      </c>
      <c r="S54" s="202" t="s">
        <v>130</v>
      </c>
      <c r="T54" s="202" t="s">
        <v>131</v>
      </c>
      <c r="U54" s="107" t="s">
        <v>196</v>
      </c>
      <c r="V54" s="107">
        <v>1460</v>
      </c>
      <c r="W54" s="107">
        <v>860</v>
      </c>
      <c r="X54" s="107">
        <v>7</v>
      </c>
      <c r="Y54" s="107">
        <v>2025</v>
      </c>
      <c r="Z54" s="107">
        <v>1524</v>
      </c>
      <c r="AA54" s="107">
        <v>0</v>
      </c>
      <c r="AB54" s="202" t="s">
        <v>159</v>
      </c>
      <c r="AC54" s="213">
        <v>45941</v>
      </c>
      <c r="AD54" s="107">
        <v>0</v>
      </c>
    </row>
    <row r="55" spans="1:30" x14ac:dyDescent="0.2">
      <c r="A55" s="202">
        <v>2025</v>
      </c>
      <c r="B55" s="202">
        <v>1738</v>
      </c>
      <c r="C55" s="202" t="s">
        <v>121</v>
      </c>
      <c r="D55" s="203" t="s">
        <v>320</v>
      </c>
      <c r="E55" s="203" t="s">
        <v>253</v>
      </c>
      <c r="F55" s="203" t="s">
        <v>321</v>
      </c>
      <c r="G55" s="215">
        <v>6.23</v>
      </c>
      <c r="H55" s="215">
        <v>1.1200000000000001</v>
      </c>
      <c r="I55" s="202" t="s">
        <v>123</v>
      </c>
      <c r="J55" s="215">
        <f t="shared" si="1"/>
        <v>5.1100000000000003</v>
      </c>
      <c r="K55" s="202" t="s">
        <v>255</v>
      </c>
      <c r="L55" s="202" t="s">
        <v>322</v>
      </c>
      <c r="M55" s="202" t="s">
        <v>126</v>
      </c>
      <c r="N55" s="202" t="s">
        <v>323</v>
      </c>
      <c r="O55" s="202" t="s">
        <v>253</v>
      </c>
      <c r="P55" s="203" t="s">
        <v>257</v>
      </c>
      <c r="Q55" s="202" t="s">
        <v>258</v>
      </c>
      <c r="R55" s="202" t="s">
        <v>258</v>
      </c>
      <c r="S55" s="202" t="s">
        <v>130</v>
      </c>
      <c r="T55" s="202" t="s">
        <v>131</v>
      </c>
      <c r="U55" s="107" t="s">
        <v>196</v>
      </c>
      <c r="V55" s="107">
        <v>1460</v>
      </c>
      <c r="W55" s="107">
        <v>860</v>
      </c>
      <c r="X55" s="107">
        <v>7</v>
      </c>
      <c r="Y55" s="107">
        <v>2025</v>
      </c>
      <c r="Z55" s="107">
        <v>1524</v>
      </c>
      <c r="AA55" s="107">
        <v>0</v>
      </c>
      <c r="AB55" s="202" t="s">
        <v>159</v>
      </c>
      <c r="AC55" s="213">
        <v>45941</v>
      </c>
      <c r="AD55" s="107">
        <v>0</v>
      </c>
    </row>
    <row r="56" spans="1:30" x14ac:dyDescent="0.2">
      <c r="A56" s="202">
        <v>2025</v>
      </c>
      <c r="B56" s="202">
        <v>1724</v>
      </c>
      <c r="C56" s="202" t="s">
        <v>121</v>
      </c>
      <c r="D56" s="203" t="s">
        <v>263</v>
      </c>
      <c r="E56" s="203" t="s">
        <v>253</v>
      </c>
      <c r="F56" s="203" t="s">
        <v>264</v>
      </c>
      <c r="G56" s="215">
        <v>6.12</v>
      </c>
      <c r="H56" s="215">
        <v>1.1000000000000001</v>
      </c>
      <c r="I56" s="202" t="s">
        <v>123</v>
      </c>
      <c r="J56" s="215">
        <f t="shared" si="1"/>
        <v>5.0199999999999996</v>
      </c>
      <c r="K56" s="202" t="s">
        <v>255</v>
      </c>
      <c r="L56" s="202" t="s">
        <v>265</v>
      </c>
      <c r="M56" s="202" t="s">
        <v>126</v>
      </c>
      <c r="N56" s="202" t="s">
        <v>266</v>
      </c>
      <c r="O56" s="202" t="s">
        <v>267</v>
      </c>
      <c r="P56" s="203" t="s">
        <v>257</v>
      </c>
      <c r="Q56" s="202" t="s">
        <v>258</v>
      </c>
      <c r="R56" s="202" t="s">
        <v>258</v>
      </c>
      <c r="S56" s="202" t="s">
        <v>130</v>
      </c>
      <c r="T56" s="202" t="s">
        <v>131</v>
      </c>
      <c r="U56" s="107" t="s">
        <v>194</v>
      </c>
      <c r="V56" s="107">
        <v>1570</v>
      </c>
      <c r="W56" s="107">
        <v>950</v>
      </c>
      <c r="X56" s="107">
        <v>6</v>
      </c>
      <c r="Y56" s="107">
        <v>2025</v>
      </c>
      <c r="Z56" s="107">
        <v>1525</v>
      </c>
      <c r="AA56" s="107">
        <v>0</v>
      </c>
      <c r="AB56" s="202" t="s">
        <v>159</v>
      </c>
      <c r="AC56" s="213">
        <v>45942</v>
      </c>
      <c r="AD56" s="107">
        <v>0</v>
      </c>
    </row>
    <row r="57" spans="1:30" x14ac:dyDescent="0.2">
      <c r="A57" s="202">
        <v>2025</v>
      </c>
      <c r="B57" s="202">
        <v>1727</v>
      </c>
      <c r="C57" s="202" t="s">
        <v>121</v>
      </c>
      <c r="D57" s="203" t="s">
        <v>276</v>
      </c>
      <c r="E57" s="203" t="s">
        <v>253</v>
      </c>
      <c r="F57" s="203" t="s">
        <v>277</v>
      </c>
      <c r="G57" s="215">
        <v>6.23</v>
      </c>
      <c r="H57" s="215">
        <v>1.1200000000000001</v>
      </c>
      <c r="I57" s="202" t="s">
        <v>123</v>
      </c>
      <c r="J57" s="215">
        <f t="shared" si="1"/>
        <v>5.1100000000000003</v>
      </c>
      <c r="K57" s="202" t="s">
        <v>255</v>
      </c>
      <c r="L57" s="202" t="s">
        <v>278</v>
      </c>
      <c r="M57" s="202" t="s">
        <v>126</v>
      </c>
      <c r="N57" s="202" t="s">
        <v>279</v>
      </c>
      <c r="O57" s="202" t="s">
        <v>267</v>
      </c>
      <c r="P57" s="203" t="s">
        <v>257</v>
      </c>
      <c r="Q57" s="202" t="s">
        <v>258</v>
      </c>
      <c r="R57" s="202" t="s">
        <v>258</v>
      </c>
      <c r="S57" s="202" t="s">
        <v>130</v>
      </c>
      <c r="T57" s="202" t="s">
        <v>131</v>
      </c>
      <c r="U57" s="107" t="s">
        <v>203</v>
      </c>
      <c r="V57" s="107">
        <v>470</v>
      </c>
      <c r="W57" s="107">
        <v>550</v>
      </c>
      <c r="X57" s="107">
        <v>5</v>
      </c>
      <c r="Y57" s="107">
        <v>2025</v>
      </c>
      <c r="Z57" s="107">
        <v>1520</v>
      </c>
      <c r="AA57" s="107">
        <v>0</v>
      </c>
      <c r="AB57" s="202" t="s">
        <v>159</v>
      </c>
      <c r="AC57" s="213">
        <v>45942</v>
      </c>
      <c r="AD57" s="107">
        <v>0</v>
      </c>
    </row>
    <row r="58" spans="1:30" x14ac:dyDescent="0.2">
      <c r="A58" s="202">
        <v>2025</v>
      </c>
      <c r="B58" s="202">
        <v>1728</v>
      </c>
      <c r="C58" s="202" t="s">
        <v>121</v>
      </c>
      <c r="D58" s="203" t="s">
        <v>280</v>
      </c>
      <c r="E58" s="203" t="s">
        <v>253</v>
      </c>
      <c r="F58" s="203" t="s">
        <v>281</v>
      </c>
      <c r="G58" s="215">
        <v>6.23</v>
      </c>
      <c r="H58" s="215">
        <v>1.1200000000000001</v>
      </c>
      <c r="I58" s="202" t="s">
        <v>123</v>
      </c>
      <c r="J58" s="215">
        <f t="shared" si="1"/>
        <v>5.1100000000000003</v>
      </c>
      <c r="K58" s="202" t="s">
        <v>255</v>
      </c>
      <c r="L58" s="202" t="s">
        <v>282</v>
      </c>
      <c r="M58" s="202" t="s">
        <v>126</v>
      </c>
      <c r="N58" s="202" t="s">
        <v>283</v>
      </c>
      <c r="O58" s="202" t="s">
        <v>267</v>
      </c>
      <c r="P58" s="203" t="s">
        <v>257</v>
      </c>
      <c r="Q58" s="202" t="s">
        <v>258</v>
      </c>
      <c r="R58" s="202" t="s">
        <v>258</v>
      </c>
      <c r="S58" s="202" t="s">
        <v>130</v>
      </c>
      <c r="T58" s="202" t="s">
        <v>131</v>
      </c>
      <c r="U58" s="107" t="s">
        <v>203</v>
      </c>
      <c r="V58" s="107">
        <v>470</v>
      </c>
      <c r="W58" s="107">
        <v>550</v>
      </c>
      <c r="X58" s="107">
        <v>5</v>
      </c>
      <c r="Y58" s="107">
        <v>2025</v>
      </c>
      <c r="Z58" s="107">
        <v>1520</v>
      </c>
      <c r="AA58" s="107">
        <v>0</v>
      </c>
      <c r="AB58" s="202" t="s">
        <v>159</v>
      </c>
      <c r="AC58" s="213">
        <v>45942</v>
      </c>
      <c r="AD58" s="107">
        <v>0</v>
      </c>
    </row>
    <row r="59" spans="1:30" x14ac:dyDescent="0.2">
      <c r="A59" s="202">
        <v>2025</v>
      </c>
      <c r="B59" s="202">
        <v>1730</v>
      </c>
      <c r="C59" s="202" t="s">
        <v>121</v>
      </c>
      <c r="D59" s="203" t="s">
        <v>288</v>
      </c>
      <c r="E59" s="203" t="s">
        <v>253</v>
      </c>
      <c r="F59" s="203" t="s">
        <v>289</v>
      </c>
      <c r="G59" s="215">
        <v>6.21</v>
      </c>
      <c r="H59" s="215">
        <v>1.1200000000000001</v>
      </c>
      <c r="I59" s="202" t="s">
        <v>123</v>
      </c>
      <c r="J59" s="215">
        <f t="shared" si="1"/>
        <v>5.09</v>
      </c>
      <c r="K59" s="202" t="s">
        <v>255</v>
      </c>
      <c r="L59" s="202" t="s">
        <v>290</v>
      </c>
      <c r="M59" s="202" t="s">
        <v>126</v>
      </c>
      <c r="N59" s="202" t="s">
        <v>291</v>
      </c>
      <c r="O59" s="202" t="s">
        <v>267</v>
      </c>
      <c r="P59" s="203" t="s">
        <v>257</v>
      </c>
      <c r="Q59" s="202" t="s">
        <v>258</v>
      </c>
      <c r="R59" s="202" t="s">
        <v>258</v>
      </c>
      <c r="S59" s="202" t="s">
        <v>130</v>
      </c>
      <c r="T59" s="202" t="s">
        <v>131</v>
      </c>
      <c r="U59" s="107" t="s">
        <v>171</v>
      </c>
      <c r="V59" s="107">
        <v>3770</v>
      </c>
      <c r="W59" s="107">
        <v>1860</v>
      </c>
      <c r="X59" s="107">
        <v>8</v>
      </c>
      <c r="Y59" s="107">
        <v>2025</v>
      </c>
      <c r="Z59" s="107">
        <v>1528</v>
      </c>
      <c r="AA59" s="107">
        <v>0</v>
      </c>
      <c r="AB59" s="202" t="s">
        <v>159</v>
      </c>
      <c r="AC59" s="213">
        <v>45942</v>
      </c>
      <c r="AD59" s="107">
        <v>0</v>
      </c>
    </row>
    <row r="60" spans="1:30" x14ac:dyDescent="0.2">
      <c r="A60" s="202">
        <v>2025</v>
      </c>
      <c r="B60" s="202">
        <v>1731</v>
      </c>
      <c r="C60" s="202" t="s">
        <v>121</v>
      </c>
      <c r="D60" s="203" t="s">
        <v>292</v>
      </c>
      <c r="E60" s="203" t="s">
        <v>253</v>
      </c>
      <c r="F60" s="203" t="s">
        <v>293</v>
      </c>
      <c r="G60" s="215">
        <v>57.01</v>
      </c>
      <c r="H60" s="215">
        <v>10.28</v>
      </c>
      <c r="I60" s="202" t="s">
        <v>123</v>
      </c>
      <c r="J60" s="215">
        <f t="shared" si="1"/>
        <v>46.73</v>
      </c>
      <c r="K60" s="202" t="s">
        <v>255</v>
      </c>
      <c r="L60" s="202" t="s">
        <v>294</v>
      </c>
      <c r="M60" s="202" t="s">
        <v>126</v>
      </c>
      <c r="N60" s="202" t="s">
        <v>295</v>
      </c>
      <c r="O60" s="202" t="s">
        <v>267</v>
      </c>
      <c r="P60" s="203" t="s">
        <v>257</v>
      </c>
      <c r="Q60" s="202" t="s">
        <v>258</v>
      </c>
      <c r="R60" s="202" t="s">
        <v>258</v>
      </c>
      <c r="S60" s="202" t="s">
        <v>130</v>
      </c>
      <c r="T60" s="202" t="s">
        <v>131</v>
      </c>
      <c r="U60" s="107" t="s">
        <v>192</v>
      </c>
      <c r="V60" s="107">
        <v>2340</v>
      </c>
      <c r="W60" s="107">
        <v>1225</v>
      </c>
      <c r="X60" s="107">
        <v>3</v>
      </c>
      <c r="Y60" s="107">
        <v>2025</v>
      </c>
      <c r="Z60" s="107">
        <v>1522</v>
      </c>
      <c r="AA60" s="107">
        <v>0</v>
      </c>
      <c r="AB60" s="202" t="s">
        <v>159</v>
      </c>
      <c r="AC60" s="213">
        <v>45942</v>
      </c>
      <c r="AD60" s="107">
        <v>0</v>
      </c>
    </row>
    <row r="61" spans="1:30" x14ac:dyDescent="0.2">
      <c r="A61" s="202">
        <v>2025</v>
      </c>
      <c r="B61" s="202">
        <v>1732</v>
      </c>
      <c r="C61" s="202" t="s">
        <v>121</v>
      </c>
      <c r="D61" s="203" t="s">
        <v>296</v>
      </c>
      <c r="E61" s="203" t="s">
        <v>253</v>
      </c>
      <c r="F61" s="203" t="s">
        <v>297</v>
      </c>
      <c r="G61" s="215">
        <v>160.5</v>
      </c>
      <c r="H61" s="215">
        <v>28.94</v>
      </c>
      <c r="I61" s="202" t="s">
        <v>123</v>
      </c>
      <c r="J61" s="215">
        <f t="shared" si="1"/>
        <v>131.56</v>
      </c>
      <c r="K61" s="202" t="s">
        <v>255</v>
      </c>
      <c r="L61" s="202" t="s">
        <v>298</v>
      </c>
      <c r="M61" s="202" t="s">
        <v>126</v>
      </c>
      <c r="N61" s="202" t="s">
        <v>299</v>
      </c>
      <c r="O61" s="202" t="s">
        <v>267</v>
      </c>
      <c r="P61" s="203" t="s">
        <v>257</v>
      </c>
      <c r="Q61" s="202" t="s">
        <v>258</v>
      </c>
      <c r="R61" s="202" t="s">
        <v>258</v>
      </c>
      <c r="S61" s="202" t="s">
        <v>130</v>
      </c>
      <c r="T61" s="202" t="s">
        <v>131</v>
      </c>
      <c r="U61" s="107" t="s">
        <v>192</v>
      </c>
      <c r="V61" s="107">
        <v>2340</v>
      </c>
      <c r="W61" s="107">
        <v>1225</v>
      </c>
      <c r="X61" s="107">
        <v>3</v>
      </c>
      <c r="Y61" s="107">
        <v>2025</v>
      </c>
      <c r="Z61" s="107">
        <v>1522</v>
      </c>
      <c r="AA61" s="107">
        <v>0</v>
      </c>
      <c r="AB61" s="202" t="s">
        <v>159</v>
      </c>
      <c r="AC61" s="213">
        <v>45942</v>
      </c>
      <c r="AD61" s="107">
        <v>0</v>
      </c>
    </row>
    <row r="62" spans="1:30" x14ac:dyDescent="0.2">
      <c r="A62" s="202">
        <v>2025</v>
      </c>
      <c r="B62" s="202">
        <v>1733</v>
      </c>
      <c r="C62" s="202" t="s">
        <v>121</v>
      </c>
      <c r="D62" s="203" t="s">
        <v>300</v>
      </c>
      <c r="E62" s="203" t="s">
        <v>253</v>
      </c>
      <c r="F62" s="203" t="s">
        <v>301</v>
      </c>
      <c r="G62" s="215">
        <v>6.23</v>
      </c>
      <c r="H62" s="215">
        <v>1.1200000000000001</v>
      </c>
      <c r="I62" s="202" t="s">
        <v>123</v>
      </c>
      <c r="J62" s="215">
        <f t="shared" si="1"/>
        <v>5.1100000000000003</v>
      </c>
      <c r="K62" s="202" t="s">
        <v>255</v>
      </c>
      <c r="L62" s="202" t="s">
        <v>302</v>
      </c>
      <c r="M62" s="202" t="s">
        <v>126</v>
      </c>
      <c r="N62" s="202" t="s">
        <v>303</v>
      </c>
      <c r="O62" s="202" t="s">
        <v>267</v>
      </c>
      <c r="P62" s="203" t="s">
        <v>257</v>
      </c>
      <c r="Q62" s="202" t="s">
        <v>258</v>
      </c>
      <c r="R62" s="202" t="s">
        <v>258</v>
      </c>
      <c r="S62" s="202" t="s">
        <v>130</v>
      </c>
      <c r="T62" s="202" t="s">
        <v>131</v>
      </c>
      <c r="U62" s="107" t="s">
        <v>192</v>
      </c>
      <c r="V62" s="107">
        <v>2340</v>
      </c>
      <c r="W62" s="107">
        <v>2020</v>
      </c>
      <c r="X62" s="107">
        <v>2</v>
      </c>
      <c r="Y62" s="107">
        <v>2025</v>
      </c>
      <c r="Z62" s="107">
        <v>1523</v>
      </c>
      <c r="AA62" s="107">
        <v>0</v>
      </c>
      <c r="AB62" s="202" t="s">
        <v>159</v>
      </c>
      <c r="AC62" s="213">
        <v>45942</v>
      </c>
      <c r="AD62" s="107">
        <v>0</v>
      </c>
    </row>
    <row r="63" spans="1:30" x14ac:dyDescent="0.2">
      <c r="A63" s="202">
        <v>2025</v>
      </c>
      <c r="B63" s="202">
        <v>1734</v>
      </c>
      <c r="C63" s="202" t="s">
        <v>121</v>
      </c>
      <c r="D63" s="203" t="s">
        <v>304</v>
      </c>
      <c r="E63" s="203" t="s">
        <v>253</v>
      </c>
      <c r="F63" s="203" t="s">
        <v>305</v>
      </c>
      <c r="G63" s="215">
        <v>287.08999999999997</v>
      </c>
      <c r="H63" s="215">
        <v>51.77</v>
      </c>
      <c r="I63" s="202" t="s">
        <v>123</v>
      </c>
      <c r="J63" s="215">
        <f t="shared" si="1"/>
        <v>235.31999999999996</v>
      </c>
      <c r="K63" s="202" t="s">
        <v>255</v>
      </c>
      <c r="L63" s="202" t="s">
        <v>306</v>
      </c>
      <c r="M63" s="202" t="s">
        <v>126</v>
      </c>
      <c r="N63" s="202" t="s">
        <v>307</v>
      </c>
      <c r="O63" s="202" t="s">
        <v>267</v>
      </c>
      <c r="P63" s="203" t="s">
        <v>257</v>
      </c>
      <c r="Q63" s="202" t="s">
        <v>258</v>
      </c>
      <c r="R63" s="202" t="s">
        <v>258</v>
      </c>
      <c r="S63" s="202" t="s">
        <v>130</v>
      </c>
      <c r="T63" s="202" t="s">
        <v>131</v>
      </c>
      <c r="U63" s="107" t="s">
        <v>204</v>
      </c>
      <c r="V63" s="107">
        <v>1680</v>
      </c>
      <c r="W63" s="107">
        <v>1010</v>
      </c>
      <c r="X63" s="107">
        <v>6</v>
      </c>
      <c r="Y63" s="107">
        <v>2025</v>
      </c>
      <c r="Z63" s="107">
        <v>1527</v>
      </c>
      <c r="AA63" s="107">
        <v>0</v>
      </c>
      <c r="AB63" s="202" t="s">
        <v>159</v>
      </c>
      <c r="AC63" s="213">
        <v>45942</v>
      </c>
      <c r="AD63" s="107">
        <v>0</v>
      </c>
    </row>
    <row r="64" spans="1:30" x14ac:dyDescent="0.2">
      <c r="A64" s="202">
        <v>2025</v>
      </c>
      <c r="B64" s="202">
        <v>1735</v>
      </c>
      <c r="C64" s="202" t="s">
        <v>121</v>
      </c>
      <c r="D64" s="203" t="s">
        <v>308</v>
      </c>
      <c r="E64" s="203" t="s">
        <v>253</v>
      </c>
      <c r="F64" s="203" t="s">
        <v>309</v>
      </c>
      <c r="G64" s="215">
        <v>6346.82</v>
      </c>
      <c r="H64" s="215">
        <v>1144.51</v>
      </c>
      <c r="I64" s="202" t="s">
        <v>123</v>
      </c>
      <c r="J64" s="215">
        <f t="shared" si="1"/>
        <v>5202.3099999999995</v>
      </c>
      <c r="K64" s="202" t="s">
        <v>310</v>
      </c>
      <c r="L64" s="202" t="s">
        <v>133</v>
      </c>
      <c r="M64" s="202" t="s">
        <v>126</v>
      </c>
      <c r="N64" s="202" t="s">
        <v>311</v>
      </c>
      <c r="O64" s="202" t="s">
        <v>267</v>
      </c>
      <c r="P64" s="203" t="s">
        <v>257</v>
      </c>
      <c r="Q64" s="202" t="s">
        <v>258</v>
      </c>
      <c r="R64" s="202" t="s">
        <v>258</v>
      </c>
      <c r="S64" s="202" t="s">
        <v>130</v>
      </c>
      <c r="T64" s="202" t="s">
        <v>131</v>
      </c>
      <c r="U64" s="107" t="s">
        <v>312</v>
      </c>
      <c r="V64" s="107">
        <v>3330</v>
      </c>
      <c r="W64" s="107">
        <v>792</v>
      </c>
      <c r="X64" s="107">
        <v>1</v>
      </c>
      <c r="Y64" s="107">
        <v>2024</v>
      </c>
      <c r="Z64" s="107">
        <v>718</v>
      </c>
      <c r="AA64" s="107">
        <v>0</v>
      </c>
      <c r="AB64" s="202" t="s">
        <v>159</v>
      </c>
      <c r="AC64" s="213">
        <v>45942</v>
      </c>
      <c r="AD64" s="107">
        <v>0</v>
      </c>
    </row>
    <row r="65" spans="1:30" x14ac:dyDescent="0.2">
      <c r="A65" s="202">
        <v>2025</v>
      </c>
      <c r="B65" s="202">
        <v>1735</v>
      </c>
      <c r="C65" s="202" t="s">
        <v>121</v>
      </c>
      <c r="D65" s="203" t="s">
        <v>308</v>
      </c>
      <c r="E65" s="203" t="s">
        <v>253</v>
      </c>
      <c r="F65" s="203" t="s">
        <v>309</v>
      </c>
      <c r="G65" s="215">
        <v>4120.7299999999996</v>
      </c>
      <c r="H65" s="215">
        <v>696.78</v>
      </c>
      <c r="I65" s="202" t="s">
        <v>123</v>
      </c>
      <c r="J65" s="215">
        <f t="shared" si="1"/>
        <v>3423.95</v>
      </c>
      <c r="K65" s="202" t="s">
        <v>255</v>
      </c>
      <c r="L65" s="202" t="s">
        <v>133</v>
      </c>
      <c r="M65" s="202" t="s">
        <v>126</v>
      </c>
      <c r="N65" s="202" t="s">
        <v>311</v>
      </c>
      <c r="O65" s="202" t="s">
        <v>267</v>
      </c>
      <c r="P65" s="203" t="s">
        <v>257</v>
      </c>
      <c r="Q65" s="202" t="s">
        <v>258</v>
      </c>
      <c r="R65" s="202" t="s">
        <v>258</v>
      </c>
      <c r="S65" s="202" t="s">
        <v>130</v>
      </c>
      <c r="T65" s="202" t="s">
        <v>131</v>
      </c>
      <c r="U65" s="107" t="s">
        <v>312</v>
      </c>
      <c r="V65" s="107">
        <v>3330</v>
      </c>
      <c r="W65" s="107">
        <v>792</v>
      </c>
      <c r="X65" s="107">
        <v>1</v>
      </c>
      <c r="Y65" s="107">
        <v>2025</v>
      </c>
      <c r="Z65" s="107">
        <v>1521</v>
      </c>
      <c r="AA65" s="107">
        <v>0</v>
      </c>
      <c r="AB65" s="202" t="s">
        <v>159</v>
      </c>
      <c r="AC65" s="213">
        <v>45942</v>
      </c>
      <c r="AD65" s="107">
        <v>0</v>
      </c>
    </row>
    <row r="66" spans="1:30" x14ac:dyDescent="0.2">
      <c r="A66" s="202">
        <v>2025</v>
      </c>
      <c r="B66" s="202">
        <v>1736</v>
      </c>
      <c r="C66" s="202" t="s">
        <v>121</v>
      </c>
      <c r="D66" s="203" t="s">
        <v>313</v>
      </c>
      <c r="E66" s="203" t="s">
        <v>253</v>
      </c>
      <c r="F66" s="203" t="s">
        <v>314</v>
      </c>
      <c r="G66" s="215">
        <v>313.23</v>
      </c>
      <c r="H66" s="215">
        <v>56.48</v>
      </c>
      <c r="I66" s="202" t="s">
        <v>123</v>
      </c>
      <c r="J66" s="215">
        <f t="shared" si="1"/>
        <v>256.75</v>
      </c>
      <c r="K66" s="202" t="s">
        <v>255</v>
      </c>
      <c r="L66" s="202" t="s">
        <v>133</v>
      </c>
      <c r="M66" s="202" t="s">
        <v>126</v>
      </c>
      <c r="N66" s="202" t="s">
        <v>315</v>
      </c>
      <c r="O66" s="202" t="s">
        <v>267</v>
      </c>
      <c r="P66" s="203" t="s">
        <v>257</v>
      </c>
      <c r="Q66" s="202" t="s">
        <v>258</v>
      </c>
      <c r="R66" s="202" t="s">
        <v>258</v>
      </c>
      <c r="S66" s="202" t="s">
        <v>130</v>
      </c>
      <c r="T66" s="202" t="s">
        <v>131</v>
      </c>
      <c r="U66" s="107" t="s">
        <v>196</v>
      </c>
      <c r="V66" s="107">
        <v>1460</v>
      </c>
      <c r="W66" s="107">
        <v>860</v>
      </c>
      <c r="X66" s="107">
        <v>7</v>
      </c>
      <c r="Y66" s="107">
        <v>2025</v>
      </c>
      <c r="Z66" s="107">
        <v>1524</v>
      </c>
      <c r="AA66" s="107">
        <v>0</v>
      </c>
      <c r="AB66" s="202" t="s">
        <v>159</v>
      </c>
      <c r="AC66" s="213">
        <v>45942</v>
      </c>
      <c r="AD66" s="107">
        <v>0</v>
      </c>
    </row>
    <row r="67" spans="1:30" x14ac:dyDescent="0.2">
      <c r="A67" s="202">
        <v>2025</v>
      </c>
      <c r="B67" s="202">
        <v>1736</v>
      </c>
      <c r="C67" s="202" t="s">
        <v>121</v>
      </c>
      <c r="D67" s="203" t="s">
        <v>313</v>
      </c>
      <c r="E67" s="203" t="s">
        <v>253</v>
      </c>
      <c r="F67" s="203" t="s">
        <v>314</v>
      </c>
      <c r="G67" s="215">
        <v>522.04999999999995</v>
      </c>
      <c r="H67" s="215">
        <v>94.14</v>
      </c>
      <c r="I67" s="202" t="s">
        <v>123</v>
      </c>
      <c r="J67" s="215">
        <f t="shared" si="1"/>
        <v>427.90999999999997</v>
      </c>
      <c r="K67" s="202" t="s">
        <v>255</v>
      </c>
      <c r="L67" s="202" t="s">
        <v>133</v>
      </c>
      <c r="M67" s="202" t="s">
        <v>126</v>
      </c>
      <c r="N67" s="202" t="s">
        <v>315</v>
      </c>
      <c r="O67" s="202" t="s">
        <v>267</v>
      </c>
      <c r="P67" s="203" t="s">
        <v>257</v>
      </c>
      <c r="Q67" s="202" t="s">
        <v>258</v>
      </c>
      <c r="R67" s="202" t="s">
        <v>258</v>
      </c>
      <c r="S67" s="202" t="s">
        <v>130</v>
      </c>
      <c r="T67" s="202" t="s">
        <v>131</v>
      </c>
      <c r="U67" s="107" t="s">
        <v>194</v>
      </c>
      <c r="V67" s="107">
        <v>1570</v>
      </c>
      <c r="W67" s="107">
        <v>950</v>
      </c>
      <c r="X67" s="107">
        <v>6</v>
      </c>
      <c r="Y67" s="107">
        <v>2025</v>
      </c>
      <c r="Z67" s="107">
        <v>1525</v>
      </c>
      <c r="AA67" s="107">
        <v>0</v>
      </c>
      <c r="AB67" s="202" t="s">
        <v>159</v>
      </c>
      <c r="AC67" s="213">
        <v>45942</v>
      </c>
      <c r="AD67" s="107">
        <v>0</v>
      </c>
    </row>
    <row r="68" spans="1:30" x14ac:dyDescent="0.2">
      <c r="A68" s="202">
        <v>2025</v>
      </c>
      <c r="B68" s="202">
        <v>1736</v>
      </c>
      <c r="C68" s="202" t="s">
        <v>121</v>
      </c>
      <c r="D68" s="203" t="s">
        <v>313</v>
      </c>
      <c r="E68" s="203" t="s">
        <v>253</v>
      </c>
      <c r="F68" s="203" t="s">
        <v>314</v>
      </c>
      <c r="G68" s="215">
        <v>208.82</v>
      </c>
      <c r="H68" s="215">
        <v>37.659999999999997</v>
      </c>
      <c r="I68" s="202" t="s">
        <v>123</v>
      </c>
      <c r="J68" s="215">
        <f t="shared" si="1"/>
        <v>171.16</v>
      </c>
      <c r="K68" s="202" t="s">
        <v>255</v>
      </c>
      <c r="L68" s="202" t="s">
        <v>133</v>
      </c>
      <c r="M68" s="202" t="s">
        <v>126</v>
      </c>
      <c r="N68" s="202" t="s">
        <v>315</v>
      </c>
      <c r="O68" s="202" t="s">
        <v>267</v>
      </c>
      <c r="P68" s="203" t="s">
        <v>257</v>
      </c>
      <c r="Q68" s="202" t="s">
        <v>258</v>
      </c>
      <c r="R68" s="202" t="s">
        <v>258</v>
      </c>
      <c r="S68" s="202" t="s">
        <v>130</v>
      </c>
      <c r="T68" s="202" t="s">
        <v>131</v>
      </c>
      <c r="U68" s="107" t="s">
        <v>195</v>
      </c>
      <c r="V68" s="107">
        <v>2120</v>
      </c>
      <c r="W68" s="107">
        <v>1315</v>
      </c>
      <c r="X68" s="107">
        <v>1</v>
      </c>
      <c r="Y68" s="107">
        <v>2025</v>
      </c>
      <c r="Z68" s="107">
        <v>1526</v>
      </c>
      <c r="AA68" s="107">
        <v>0</v>
      </c>
      <c r="AB68" s="202" t="s">
        <v>159</v>
      </c>
      <c r="AC68" s="213">
        <v>45942</v>
      </c>
      <c r="AD68" s="107">
        <v>0</v>
      </c>
    </row>
    <row r="69" spans="1:30" x14ac:dyDescent="0.2">
      <c r="A69" s="202">
        <v>2025</v>
      </c>
      <c r="B69" s="202">
        <v>1792</v>
      </c>
      <c r="C69" s="202" t="s">
        <v>149</v>
      </c>
      <c r="D69" s="203" t="s">
        <v>150</v>
      </c>
      <c r="E69" s="203" t="s">
        <v>151</v>
      </c>
      <c r="F69" s="203" t="s">
        <v>133</v>
      </c>
      <c r="G69" s="215">
        <v>2547.54</v>
      </c>
      <c r="H69" s="215">
        <v>459.39</v>
      </c>
      <c r="I69" s="202" t="s">
        <v>137</v>
      </c>
      <c r="J69" s="215">
        <f t="shared" si="1"/>
        <v>2547.54</v>
      </c>
      <c r="K69" s="202" t="s">
        <v>152</v>
      </c>
      <c r="L69" s="202" t="s">
        <v>153</v>
      </c>
      <c r="M69" s="202" t="s">
        <v>126</v>
      </c>
      <c r="N69" s="202" t="s">
        <v>154</v>
      </c>
      <c r="O69" s="202" t="s">
        <v>151</v>
      </c>
      <c r="P69" s="203" t="s">
        <v>155</v>
      </c>
      <c r="Q69" s="202" t="s">
        <v>156</v>
      </c>
      <c r="R69" s="202" t="s">
        <v>157</v>
      </c>
      <c r="S69" s="202" t="s">
        <v>130</v>
      </c>
      <c r="T69" s="202" t="s">
        <v>131</v>
      </c>
      <c r="U69" s="107" t="s">
        <v>158</v>
      </c>
      <c r="V69" s="107">
        <v>8830</v>
      </c>
      <c r="W69" s="107">
        <v>3170</v>
      </c>
      <c r="X69" s="107">
        <v>61</v>
      </c>
      <c r="Y69" s="107">
        <v>2025</v>
      </c>
      <c r="Z69" s="107">
        <v>561</v>
      </c>
      <c r="AA69" s="107">
        <v>3</v>
      </c>
      <c r="AB69" s="202" t="s">
        <v>159</v>
      </c>
      <c r="AC69" s="213">
        <v>45946</v>
      </c>
      <c r="AD69" s="107">
        <v>1</v>
      </c>
    </row>
    <row r="70" spans="1:30" x14ac:dyDescent="0.2">
      <c r="A70" s="202">
        <v>2025</v>
      </c>
      <c r="B70" s="202">
        <v>1719</v>
      </c>
      <c r="C70" s="202" t="s">
        <v>172</v>
      </c>
      <c r="D70" s="203" t="s">
        <v>173</v>
      </c>
      <c r="E70" s="203" t="s">
        <v>174</v>
      </c>
      <c r="F70" s="203" t="s">
        <v>175</v>
      </c>
      <c r="G70" s="215">
        <v>4499.99</v>
      </c>
      <c r="H70" s="215">
        <v>811.47</v>
      </c>
      <c r="I70" s="202" t="s">
        <v>123</v>
      </c>
      <c r="J70" s="215">
        <f t="shared" si="1"/>
        <v>3688.5199999999995</v>
      </c>
      <c r="K70" s="202" t="s">
        <v>176</v>
      </c>
      <c r="L70" s="202" t="s">
        <v>177</v>
      </c>
      <c r="M70" s="202" t="s">
        <v>126</v>
      </c>
      <c r="N70" s="202" t="s">
        <v>178</v>
      </c>
      <c r="O70" s="202" t="s">
        <v>174</v>
      </c>
      <c r="P70" s="203" t="s">
        <v>179</v>
      </c>
      <c r="Q70" s="202" t="s">
        <v>180</v>
      </c>
      <c r="R70" s="202" t="s">
        <v>133</v>
      </c>
      <c r="S70" s="202" t="s">
        <v>181</v>
      </c>
      <c r="T70" s="202" t="s">
        <v>182</v>
      </c>
      <c r="U70" s="107" t="s">
        <v>183</v>
      </c>
      <c r="V70" s="107">
        <v>70</v>
      </c>
      <c r="W70" s="107">
        <v>3940</v>
      </c>
      <c r="X70" s="107">
        <v>10</v>
      </c>
      <c r="Y70" s="107">
        <v>2025</v>
      </c>
      <c r="Z70" s="107">
        <v>721</v>
      </c>
      <c r="AA70" s="107">
        <v>0</v>
      </c>
      <c r="AB70" s="202" t="s">
        <v>184</v>
      </c>
      <c r="AC70" s="213">
        <v>45947</v>
      </c>
      <c r="AD70" s="107">
        <v>1</v>
      </c>
    </row>
    <row r="71" spans="1:30" x14ac:dyDescent="0.2">
      <c r="A71" s="202">
        <v>2025</v>
      </c>
      <c r="B71" s="202">
        <v>1874</v>
      </c>
      <c r="C71" s="202" t="s">
        <v>119</v>
      </c>
      <c r="D71" s="203" t="s">
        <v>120</v>
      </c>
      <c r="E71" s="203" t="s">
        <v>121</v>
      </c>
      <c r="F71" s="203" t="s">
        <v>122</v>
      </c>
      <c r="G71" s="215">
        <v>10886.98</v>
      </c>
      <c r="H71" s="215">
        <v>1963.23</v>
      </c>
      <c r="I71" s="202" t="s">
        <v>123</v>
      </c>
      <c r="J71" s="215">
        <f t="shared" si="1"/>
        <v>8923.75</v>
      </c>
      <c r="K71" s="202" t="s">
        <v>124</v>
      </c>
      <c r="L71" s="202" t="s">
        <v>125</v>
      </c>
      <c r="M71" s="202" t="s">
        <v>126</v>
      </c>
      <c r="N71" s="202" t="s">
        <v>127</v>
      </c>
      <c r="O71" s="202" t="s">
        <v>121</v>
      </c>
      <c r="P71" s="203" t="s">
        <v>128</v>
      </c>
      <c r="Q71" s="202" t="s">
        <v>129</v>
      </c>
      <c r="R71" s="202" t="s">
        <v>129</v>
      </c>
      <c r="S71" s="202" t="s">
        <v>130</v>
      </c>
      <c r="T71" s="202" t="s">
        <v>131</v>
      </c>
      <c r="U71" s="107" t="s">
        <v>132</v>
      </c>
      <c r="V71" s="107">
        <v>20</v>
      </c>
      <c r="W71" s="107">
        <v>2511</v>
      </c>
      <c r="X71" s="107">
        <v>99</v>
      </c>
      <c r="Y71" s="107">
        <v>2025</v>
      </c>
      <c r="Z71" s="107">
        <v>1279</v>
      </c>
      <c r="AA71" s="107">
        <v>0</v>
      </c>
      <c r="AB71" s="202" t="s">
        <v>133</v>
      </c>
      <c r="AC71" s="213">
        <v>45949</v>
      </c>
      <c r="AD71" s="107">
        <v>1</v>
      </c>
    </row>
    <row r="72" spans="1:30" x14ac:dyDescent="0.2">
      <c r="A72" s="202">
        <v>2025</v>
      </c>
      <c r="B72" s="202">
        <v>1872</v>
      </c>
      <c r="C72" s="202" t="s">
        <v>119</v>
      </c>
      <c r="D72" s="203" t="s">
        <v>160</v>
      </c>
      <c r="E72" s="203" t="s">
        <v>121</v>
      </c>
      <c r="F72" s="203" t="s">
        <v>133</v>
      </c>
      <c r="G72" s="215">
        <v>196.42</v>
      </c>
      <c r="H72" s="215">
        <v>35.42</v>
      </c>
      <c r="I72" s="202" t="s">
        <v>123</v>
      </c>
      <c r="J72" s="215">
        <f t="shared" si="1"/>
        <v>161</v>
      </c>
      <c r="K72" s="202" t="s">
        <v>161</v>
      </c>
      <c r="L72" s="202" t="s">
        <v>162</v>
      </c>
      <c r="M72" s="202" t="s">
        <v>126</v>
      </c>
      <c r="N72" s="202" t="s">
        <v>163</v>
      </c>
      <c r="O72" s="202" t="s">
        <v>121</v>
      </c>
      <c r="P72" s="203" t="s">
        <v>164</v>
      </c>
      <c r="Q72" s="202" t="s">
        <v>165</v>
      </c>
      <c r="R72" s="202" t="s">
        <v>165</v>
      </c>
      <c r="S72" s="202" t="s">
        <v>166</v>
      </c>
      <c r="T72" s="202" t="s">
        <v>167</v>
      </c>
      <c r="U72" s="107" t="s">
        <v>168</v>
      </c>
      <c r="V72" s="107">
        <v>1900</v>
      </c>
      <c r="W72" s="107">
        <v>1100</v>
      </c>
      <c r="X72" s="107">
        <v>1</v>
      </c>
      <c r="Y72" s="107">
        <v>2025</v>
      </c>
      <c r="Z72" s="107">
        <v>1669</v>
      </c>
      <c r="AA72" s="107">
        <v>0</v>
      </c>
      <c r="AB72" s="202" t="s">
        <v>133</v>
      </c>
      <c r="AC72" s="213">
        <v>45949</v>
      </c>
      <c r="AD72" s="107">
        <v>1</v>
      </c>
    </row>
    <row r="73" spans="1:30" x14ac:dyDescent="0.2">
      <c r="A73" s="202">
        <v>2025</v>
      </c>
      <c r="B73" s="202">
        <v>1795</v>
      </c>
      <c r="C73" s="202" t="s">
        <v>333</v>
      </c>
      <c r="D73" s="203" t="s">
        <v>334</v>
      </c>
      <c r="E73" s="203" t="s">
        <v>121</v>
      </c>
      <c r="F73" s="203" t="s">
        <v>335</v>
      </c>
      <c r="G73" s="215">
        <v>4614.1000000000004</v>
      </c>
      <c r="H73" s="215">
        <v>832.05</v>
      </c>
      <c r="I73" s="202" t="s">
        <v>137</v>
      </c>
      <c r="J73" s="215">
        <f t="shared" si="1"/>
        <v>4614.1000000000004</v>
      </c>
      <c r="K73" s="202" t="s">
        <v>336</v>
      </c>
      <c r="L73" s="202" t="s">
        <v>133</v>
      </c>
      <c r="M73" s="202" t="s">
        <v>126</v>
      </c>
      <c r="N73" s="202" t="s">
        <v>337</v>
      </c>
      <c r="O73" s="202" t="s">
        <v>121</v>
      </c>
      <c r="P73" s="203" t="s">
        <v>338</v>
      </c>
      <c r="Q73" s="202" t="s">
        <v>339</v>
      </c>
      <c r="R73" s="202" t="s">
        <v>339</v>
      </c>
      <c r="S73" s="202" t="s">
        <v>130</v>
      </c>
      <c r="T73" s="202" t="s">
        <v>131</v>
      </c>
      <c r="U73" s="107" t="s">
        <v>221</v>
      </c>
      <c r="V73" s="107">
        <v>7230</v>
      </c>
      <c r="W73" s="107">
        <v>3065</v>
      </c>
      <c r="X73" s="107">
        <v>20</v>
      </c>
      <c r="Y73" s="107">
        <v>2025</v>
      </c>
      <c r="Z73" s="107">
        <v>504</v>
      </c>
      <c r="AA73" s="107">
        <v>0</v>
      </c>
      <c r="AB73" s="202" t="s">
        <v>193</v>
      </c>
      <c r="AC73" s="213">
        <v>45949</v>
      </c>
      <c r="AD73" s="107">
        <v>1</v>
      </c>
    </row>
    <row r="74" spans="1:30" x14ac:dyDescent="0.2">
      <c r="A74" s="202">
        <v>2025</v>
      </c>
      <c r="B74" s="202">
        <v>1795</v>
      </c>
      <c r="C74" s="202" t="s">
        <v>333</v>
      </c>
      <c r="D74" s="203" t="s">
        <v>334</v>
      </c>
      <c r="E74" s="203" t="s">
        <v>121</v>
      </c>
      <c r="F74" s="203" t="s">
        <v>335</v>
      </c>
      <c r="G74" s="215">
        <v>3425.76</v>
      </c>
      <c r="H74" s="215">
        <v>617.76</v>
      </c>
      <c r="I74" s="202" t="s">
        <v>137</v>
      </c>
      <c r="J74" s="215">
        <f t="shared" si="1"/>
        <v>3425.76</v>
      </c>
      <c r="K74" s="202" t="s">
        <v>336</v>
      </c>
      <c r="L74" s="202" t="s">
        <v>133</v>
      </c>
      <c r="M74" s="202" t="s">
        <v>126</v>
      </c>
      <c r="N74" s="202" t="s">
        <v>337</v>
      </c>
      <c r="O74" s="202" t="s">
        <v>121</v>
      </c>
      <c r="P74" s="203" t="s">
        <v>338</v>
      </c>
      <c r="Q74" s="202" t="s">
        <v>339</v>
      </c>
      <c r="R74" s="202" t="s">
        <v>339</v>
      </c>
      <c r="S74" s="202" t="s">
        <v>130</v>
      </c>
      <c r="T74" s="202" t="s">
        <v>131</v>
      </c>
      <c r="U74" s="107" t="s">
        <v>221</v>
      </c>
      <c r="V74" s="107">
        <v>7230</v>
      </c>
      <c r="W74" s="107">
        <v>3065</v>
      </c>
      <c r="X74" s="107">
        <v>20</v>
      </c>
      <c r="Y74" s="107">
        <v>2025</v>
      </c>
      <c r="Z74" s="107">
        <v>517</v>
      </c>
      <c r="AA74" s="107">
        <v>5</v>
      </c>
      <c r="AB74" s="202" t="s">
        <v>193</v>
      </c>
      <c r="AC74" s="213">
        <v>45949</v>
      </c>
      <c r="AD74" s="107">
        <v>0</v>
      </c>
    </row>
    <row r="75" spans="1:30" x14ac:dyDescent="0.2">
      <c r="A75" s="202">
        <v>2025</v>
      </c>
      <c r="B75" s="202">
        <v>1739</v>
      </c>
      <c r="C75" s="202" t="s">
        <v>347</v>
      </c>
      <c r="D75" s="203" t="s">
        <v>348</v>
      </c>
      <c r="E75" s="203" t="s">
        <v>121</v>
      </c>
      <c r="F75" s="203" t="s">
        <v>349</v>
      </c>
      <c r="G75" s="215">
        <v>12998.14</v>
      </c>
      <c r="H75" s="215">
        <v>1181.6500000000001</v>
      </c>
      <c r="I75" s="202" t="s">
        <v>123</v>
      </c>
      <c r="J75" s="215">
        <f t="shared" ref="J75:J106" si="2">IF(I75="SI",G75-H75,G75)</f>
        <v>11816.49</v>
      </c>
      <c r="K75" s="202" t="s">
        <v>133</v>
      </c>
      <c r="L75" s="202" t="s">
        <v>350</v>
      </c>
      <c r="M75" s="202" t="s">
        <v>126</v>
      </c>
      <c r="N75" s="202" t="s">
        <v>351</v>
      </c>
      <c r="O75" s="202" t="s">
        <v>121</v>
      </c>
      <c r="P75" s="203" t="s">
        <v>352</v>
      </c>
      <c r="Q75" s="202" t="s">
        <v>353</v>
      </c>
      <c r="R75" s="202" t="s">
        <v>353</v>
      </c>
      <c r="S75" s="202" t="s">
        <v>330</v>
      </c>
      <c r="T75" s="202" t="s">
        <v>331</v>
      </c>
      <c r="U75" s="107" t="s">
        <v>133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202" t="s">
        <v>133</v>
      </c>
      <c r="AC75" s="213">
        <v>45949</v>
      </c>
      <c r="AD75" s="107">
        <v>1</v>
      </c>
    </row>
    <row r="76" spans="1:30" x14ac:dyDescent="0.2">
      <c r="A76" s="202">
        <v>2025</v>
      </c>
      <c r="B76" s="202">
        <v>1882</v>
      </c>
      <c r="C76" s="202" t="s">
        <v>148</v>
      </c>
      <c r="D76" s="203" t="s">
        <v>169</v>
      </c>
      <c r="E76" s="203" t="s">
        <v>149</v>
      </c>
      <c r="F76" s="203" t="s">
        <v>133</v>
      </c>
      <c r="G76" s="215">
        <v>148.6</v>
      </c>
      <c r="H76" s="215">
        <v>26.8</v>
      </c>
      <c r="I76" s="202" t="s">
        <v>123</v>
      </c>
      <c r="J76" s="215">
        <f t="shared" si="2"/>
        <v>121.8</v>
      </c>
      <c r="K76" s="202" t="s">
        <v>161</v>
      </c>
      <c r="L76" s="202" t="s">
        <v>133</v>
      </c>
      <c r="M76" s="202" t="s">
        <v>126</v>
      </c>
      <c r="N76" s="202" t="s">
        <v>170</v>
      </c>
      <c r="O76" s="202" t="s">
        <v>149</v>
      </c>
      <c r="P76" s="203" t="s">
        <v>164</v>
      </c>
      <c r="Q76" s="202" t="s">
        <v>165</v>
      </c>
      <c r="R76" s="202" t="s">
        <v>165</v>
      </c>
      <c r="S76" s="202" t="s">
        <v>166</v>
      </c>
      <c r="T76" s="202" t="s">
        <v>167</v>
      </c>
      <c r="U76" s="107" t="s">
        <v>168</v>
      </c>
      <c r="V76" s="107">
        <v>1900</v>
      </c>
      <c r="W76" s="107">
        <v>1100</v>
      </c>
      <c r="X76" s="107">
        <v>1</v>
      </c>
      <c r="Y76" s="107">
        <v>2025</v>
      </c>
      <c r="Z76" s="107">
        <v>1669</v>
      </c>
      <c r="AA76" s="107">
        <v>0</v>
      </c>
      <c r="AB76" s="202" t="s">
        <v>133</v>
      </c>
      <c r="AC76" s="213">
        <v>45953</v>
      </c>
      <c r="AD76" s="107">
        <v>0</v>
      </c>
    </row>
    <row r="77" spans="1:30" x14ac:dyDescent="0.2">
      <c r="A77" s="202">
        <v>2025</v>
      </c>
      <c r="B77" s="202">
        <v>1882</v>
      </c>
      <c r="C77" s="202" t="s">
        <v>148</v>
      </c>
      <c r="D77" s="203" t="s">
        <v>169</v>
      </c>
      <c r="E77" s="203" t="s">
        <v>149</v>
      </c>
      <c r="F77" s="203" t="s">
        <v>133</v>
      </c>
      <c r="G77" s="215">
        <v>69.540000000000006</v>
      </c>
      <c r="H77" s="215">
        <v>12.54</v>
      </c>
      <c r="I77" s="202" t="s">
        <v>123</v>
      </c>
      <c r="J77" s="215">
        <f t="shared" si="2"/>
        <v>57.000000000000007</v>
      </c>
      <c r="K77" s="202" t="s">
        <v>161</v>
      </c>
      <c r="L77" s="202" t="s">
        <v>133</v>
      </c>
      <c r="M77" s="202" t="s">
        <v>126</v>
      </c>
      <c r="N77" s="202" t="s">
        <v>170</v>
      </c>
      <c r="O77" s="202" t="s">
        <v>149</v>
      </c>
      <c r="P77" s="203" t="s">
        <v>164</v>
      </c>
      <c r="Q77" s="202" t="s">
        <v>165</v>
      </c>
      <c r="R77" s="202" t="s">
        <v>165</v>
      </c>
      <c r="S77" s="202" t="s">
        <v>166</v>
      </c>
      <c r="T77" s="202" t="s">
        <v>167</v>
      </c>
      <c r="U77" s="107" t="s">
        <v>171</v>
      </c>
      <c r="V77" s="107">
        <v>3770</v>
      </c>
      <c r="W77" s="107">
        <v>1860</v>
      </c>
      <c r="X77" s="107">
        <v>10</v>
      </c>
      <c r="Y77" s="107">
        <v>2025</v>
      </c>
      <c r="Z77" s="107">
        <v>1670</v>
      </c>
      <c r="AA77" s="107">
        <v>0</v>
      </c>
      <c r="AB77" s="202" t="s">
        <v>133</v>
      </c>
      <c r="AC77" s="213">
        <v>45953</v>
      </c>
      <c r="AD77" s="107">
        <v>0</v>
      </c>
    </row>
    <row r="78" spans="1:30" x14ac:dyDescent="0.2">
      <c r="A78" s="202">
        <v>2025</v>
      </c>
      <c r="B78" s="202">
        <v>1875</v>
      </c>
      <c r="C78" s="202" t="s">
        <v>119</v>
      </c>
      <c r="D78" s="203" t="s">
        <v>209</v>
      </c>
      <c r="E78" s="203" t="s">
        <v>149</v>
      </c>
      <c r="F78" s="203" t="s">
        <v>133</v>
      </c>
      <c r="G78" s="215">
        <v>50224.73</v>
      </c>
      <c r="H78" s="215">
        <v>9056.92</v>
      </c>
      <c r="I78" s="202" t="s">
        <v>123</v>
      </c>
      <c r="J78" s="215">
        <f t="shared" si="2"/>
        <v>41167.810000000005</v>
      </c>
      <c r="K78" s="202" t="s">
        <v>210</v>
      </c>
      <c r="L78" s="202" t="s">
        <v>211</v>
      </c>
      <c r="M78" s="202" t="s">
        <v>126</v>
      </c>
      <c r="N78" s="202" t="s">
        <v>212</v>
      </c>
      <c r="O78" s="202" t="s">
        <v>149</v>
      </c>
      <c r="P78" s="203" t="s">
        <v>213</v>
      </c>
      <c r="Q78" s="202" t="s">
        <v>214</v>
      </c>
      <c r="R78" s="202" t="s">
        <v>214</v>
      </c>
      <c r="S78" s="202" t="s">
        <v>130</v>
      </c>
      <c r="T78" s="202" t="s">
        <v>131</v>
      </c>
      <c r="U78" s="107" t="s">
        <v>215</v>
      </c>
      <c r="V78" s="107">
        <v>7130</v>
      </c>
      <c r="W78" s="107">
        <v>3041</v>
      </c>
      <c r="X78" s="107">
        <v>99</v>
      </c>
      <c r="Y78" s="107">
        <v>2025</v>
      </c>
      <c r="Z78" s="107">
        <v>67</v>
      </c>
      <c r="AA78" s="107">
        <v>0</v>
      </c>
      <c r="AB78" s="202" t="s">
        <v>148</v>
      </c>
      <c r="AC78" s="213">
        <v>45953</v>
      </c>
      <c r="AD78" s="107">
        <v>1</v>
      </c>
    </row>
    <row r="79" spans="1:30" x14ac:dyDescent="0.2">
      <c r="A79" s="202">
        <v>2025</v>
      </c>
      <c r="B79" s="202">
        <v>1888</v>
      </c>
      <c r="C79" s="202" t="s">
        <v>148</v>
      </c>
      <c r="D79" s="203" t="s">
        <v>383</v>
      </c>
      <c r="E79" s="203" t="s">
        <v>333</v>
      </c>
      <c r="F79" s="203" t="s">
        <v>133</v>
      </c>
      <c r="G79" s="215">
        <v>5742.59</v>
      </c>
      <c r="H79" s="215">
        <v>1035.55</v>
      </c>
      <c r="I79" s="202" t="s">
        <v>137</v>
      </c>
      <c r="J79" s="215">
        <f t="shared" si="2"/>
        <v>5742.59</v>
      </c>
      <c r="K79" s="202" t="s">
        <v>384</v>
      </c>
      <c r="L79" s="202" t="s">
        <v>385</v>
      </c>
      <c r="M79" s="202" t="s">
        <v>126</v>
      </c>
      <c r="N79" s="202" t="s">
        <v>386</v>
      </c>
      <c r="O79" s="202" t="s">
        <v>333</v>
      </c>
      <c r="P79" s="203" t="s">
        <v>387</v>
      </c>
      <c r="Q79" s="202" t="s">
        <v>388</v>
      </c>
      <c r="R79" s="202" t="s">
        <v>388</v>
      </c>
      <c r="S79" s="202" t="s">
        <v>130</v>
      </c>
      <c r="T79" s="202" t="s">
        <v>131</v>
      </c>
      <c r="U79" s="107" t="s">
        <v>215</v>
      </c>
      <c r="V79" s="107">
        <v>7130</v>
      </c>
      <c r="W79" s="107">
        <v>3046</v>
      </c>
      <c r="X79" s="107">
        <v>41</v>
      </c>
      <c r="Y79" s="107">
        <v>2025</v>
      </c>
      <c r="Z79" s="107">
        <v>72</v>
      </c>
      <c r="AA79" s="107">
        <v>0</v>
      </c>
      <c r="AB79" s="202" t="s">
        <v>159</v>
      </c>
      <c r="AC79" s="213">
        <v>45954</v>
      </c>
      <c r="AD79" s="107">
        <v>1</v>
      </c>
    </row>
    <row r="80" spans="1:30" x14ac:dyDescent="0.2">
      <c r="A80" s="202">
        <v>2025</v>
      </c>
      <c r="B80" s="202">
        <v>1887</v>
      </c>
      <c r="C80" s="202" t="s">
        <v>148</v>
      </c>
      <c r="D80" s="203" t="s">
        <v>242</v>
      </c>
      <c r="E80" s="203" t="s">
        <v>243</v>
      </c>
      <c r="F80" s="203" t="s">
        <v>244</v>
      </c>
      <c r="G80" s="215">
        <v>-8.8800000000000008</v>
      </c>
      <c r="H80" s="215">
        <v>-1.6</v>
      </c>
      <c r="I80" s="202" t="s">
        <v>123</v>
      </c>
      <c r="J80" s="215">
        <f t="shared" si="2"/>
        <v>-7.2800000000000011</v>
      </c>
      <c r="K80" s="202" t="s">
        <v>245</v>
      </c>
      <c r="L80" s="202" t="s">
        <v>246</v>
      </c>
      <c r="M80" s="202" t="s">
        <v>126</v>
      </c>
      <c r="N80" s="202" t="s">
        <v>247</v>
      </c>
      <c r="O80" s="202" t="s">
        <v>243</v>
      </c>
      <c r="P80" s="203" t="s">
        <v>248</v>
      </c>
      <c r="Q80" s="202" t="s">
        <v>249</v>
      </c>
      <c r="R80" s="202" t="s">
        <v>249</v>
      </c>
      <c r="S80" s="202" t="s">
        <v>250</v>
      </c>
      <c r="T80" s="202" t="s">
        <v>251</v>
      </c>
      <c r="U80" s="107" t="s">
        <v>133</v>
      </c>
      <c r="V80" s="107">
        <v>0</v>
      </c>
      <c r="W80" s="107">
        <v>0</v>
      </c>
      <c r="X80" s="107">
        <v>0</v>
      </c>
      <c r="Y80" s="107">
        <v>0</v>
      </c>
      <c r="Z80" s="107">
        <v>0</v>
      </c>
      <c r="AA80" s="107">
        <v>0</v>
      </c>
      <c r="AB80" s="202" t="s">
        <v>133</v>
      </c>
      <c r="AC80" s="213">
        <v>45955</v>
      </c>
      <c r="AD80" s="107">
        <v>1</v>
      </c>
    </row>
    <row r="81" spans="1:30" x14ac:dyDescent="0.2">
      <c r="A81" s="202">
        <v>2025</v>
      </c>
      <c r="B81" s="202">
        <v>1876</v>
      </c>
      <c r="C81" s="202" t="s">
        <v>148</v>
      </c>
      <c r="D81" s="203" t="s">
        <v>354</v>
      </c>
      <c r="E81" s="203" t="s">
        <v>347</v>
      </c>
      <c r="F81" s="203" t="s">
        <v>355</v>
      </c>
      <c r="G81" s="215">
        <v>839.66</v>
      </c>
      <c r="H81" s="215">
        <v>76.33</v>
      </c>
      <c r="I81" s="202" t="s">
        <v>123</v>
      </c>
      <c r="J81" s="215">
        <f t="shared" si="2"/>
        <v>763.32999999999993</v>
      </c>
      <c r="K81" s="202" t="s">
        <v>133</v>
      </c>
      <c r="L81" s="202" t="s">
        <v>356</v>
      </c>
      <c r="M81" s="202" t="s">
        <v>126</v>
      </c>
      <c r="N81" s="202" t="s">
        <v>357</v>
      </c>
      <c r="O81" s="202" t="s">
        <v>243</v>
      </c>
      <c r="P81" s="203" t="s">
        <v>352</v>
      </c>
      <c r="Q81" s="202" t="s">
        <v>353</v>
      </c>
      <c r="R81" s="202" t="s">
        <v>353</v>
      </c>
      <c r="S81" s="202" t="s">
        <v>330</v>
      </c>
      <c r="T81" s="202" t="s">
        <v>331</v>
      </c>
      <c r="U81" s="107" t="s">
        <v>202</v>
      </c>
      <c r="V81" s="107">
        <v>3220</v>
      </c>
      <c r="W81" s="107">
        <v>357</v>
      </c>
      <c r="X81" s="107">
        <v>1</v>
      </c>
      <c r="Y81" s="107">
        <v>2025</v>
      </c>
      <c r="Z81" s="107">
        <v>20</v>
      </c>
      <c r="AA81" s="107">
        <v>0</v>
      </c>
      <c r="AB81" s="202" t="s">
        <v>358</v>
      </c>
      <c r="AC81" s="213">
        <v>45955</v>
      </c>
      <c r="AD81" s="107">
        <v>0</v>
      </c>
    </row>
    <row r="82" spans="1:30" x14ac:dyDescent="0.2">
      <c r="A82" s="202">
        <v>2025</v>
      </c>
      <c r="B82" s="202">
        <v>1877</v>
      </c>
      <c r="C82" s="202" t="s">
        <v>148</v>
      </c>
      <c r="D82" s="203" t="s">
        <v>359</v>
      </c>
      <c r="E82" s="203" t="s">
        <v>347</v>
      </c>
      <c r="F82" s="203" t="s">
        <v>360</v>
      </c>
      <c r="G82" s="215">
        <v>571.29</v>
      </c>
      <c r="H82" s="215">
        <v>51.94</v>
      </c>
      <c r="I82" s="202" t="s">
        <v>123</v>
      </c>
      <c r="J82" s="215">
        <f t="shared" si="2"/>
        <v>519.34999999999991</v>
      </c>
      <c r="K82" s="202" t="s">
        <v>133</v>
      </c>
      <c r="L82" s="202" t="s">
        <v>361</v>
      </c>
      <c r="M82" s="202" t="s">
        <v>126</v>
      </c>
      <c r="N82" s="202" t="s">
        <v>362</v>
      </c>
      <c r="O82" s="202" t="s">
        <v>243</v>
      </c>
      <c r="P82" s="203" t="s">
        <v>352</v>
      </c>
      <c r="Q82" s="202" t="s">
        <v>353</v>
      </c>
      <c r="R82" s="202" t="s">
        <v>353</v>
      </c>
      <c r="S82" s="202" t="s">
        <v>330</v>
      </c>
      <c r="T82" s="202" t="s">
        <v>331</v>
      </c>
      <c r="U82" s="107" t="s">
        <v>194</v>
      </c>
      <c r="V82" s="107">
        <v>1570</v>
      </c>
      <c r="W82" s="107">
        <v>950</v>
      </c>
      <c r="X82" s="107">
        <v>5</v>
      </c>
      <c r="Y82" s="107">
        <v>2025</v>
      </c>
      <c r="Z82" s="107">
        <v>12</v>
      </c>
      <c r="AA82" s="107">
        <v>0</v>
      </c>
      <c r="AB82" s="202" t="s">
        <v>358</v>
      </c>
      <c r="AC82" s="213">
        <v>45955</v>
      </c>
      <c r="AD82" s="107">
        <v>0</v>
      </c>
    </row>
    <row r="83" spans="1:30" x14ac:dyDescent="0.2">
      <c r="A83" s="202">
        <v>2025</v>
      </c>
      <c r="B83" s="202">
        <v>1878</v>
      </c>
      <c r="C83" s="202" t="s">
        <v>148</v>
      </c>
      <c r="D83" s="203" t="s">
        <v>363</v>
      </c>
      <c r="E83" s="203" t="s">
        <v>347</v>
      </c>
      <c r="F83" s="203" t="s">
        <v>364</v>
      </c>
      <c r="G83" s="215">
        <v>482.31</v>
      </c>
      <c r="H83" s="215">
        <v>43.85</v>
      </c>
      <c r="I83" s="202" t="s">
        <v>123</v>
      </c>
      <c r="J83" s="215">
        <f t="shared" si="2"/>
        <v>438.46</v>
      </c>
      <c r="K83" s="202" t="s">
        <v>133</v>
      </c>
      <c r="L83" s="202" t="s">
        <v>365</v>
      </c>
      <c r="M83" s="202" t="s">
        <v>126</v>
      </c>
      <c r="N83" s="202" t="s">
        <v>366</v>
      </c>
      <c r="O83" s="202" t="s">
        <v>243</v>
      </c>
      <c r="P83" s="203" t="s">
        <v>352</v>
      </c>
      <c r="Q83" s="202" t="s">
        <v>353</v>
      </c>
      <c r="R83" s="202" t="s">
        <v>353</v>
      </c>
      <c r="S83" s="202" t="s">
        <v>330</v>
      </c>
      <c r="T83" s="202" t="s">
        <v>331</v>
      </c>
      <c r="U83" s="107" t="s">
        <v>196</v>
      </c>
      <c r="V83" s="107">
        <v>1460</v>
      </c>
      <c r="W83" s="107">
        <v>860</v>
      </c>
      <c r="X83" s="107">
        <v>6</v>
      </c>
      <c r="Y83" s="107">
        <v>2025</v>
      </c>
      <c r="Z83" s="107">
        <v>11</v>
      </c>
      <c r="AA83" s="107">
        <v>0</v>
      </c>
      <c r="AB83" s="202" t="s">
        <v>358</v>
      </c>
      <c r="AC83" s="213">
        <v>45955</v>
      </c>
      <c r="AD83" s="107">
        <v>0</v>
      </c>
    </row>
    <row r="84" spans="1:30" x14ac:dyDescent="0.2">
      <c r="A84" s="202">
        <v>2025</v>
      </c>
      <c r="B84" s="202">
        <v>1879</v>
      </c>
      <c r="C84" s="202" t="s">
        <v>148</v>
      </c>
      <c r="D84" s="203" t="s">
        <v>367</v>
      </c>
      <c r="E84" s="203" t="s">
        <v>347</v>
      </c>
      <c r="F84" s="203" t="s">
        <v>364</v>
      </c>
      <c r="G84" s="215">
        <v>80.47</v>
      </c>
      <c r="H84" s="215">
        <v>7.32</v>
      </c>
      <c r="I84" s="202" t="s">
        <v>123</v>
      </c>
      <c r="J84" s="215">
        <f t="shared" si="2"/>
        <v>73.150000000000006</v>
      </c>
      <c r="K84" s="202" t="s">
        <v>133</v>
      </c>
      <c r="L84" s="202" t="s">
        <v>368</v>
      </c>
      <c r="M84" s="202" t="s">
        <v>126</v>
      </c>
      <c r="N84" s="202" t="s">
        <v>369</v>
      </c>
      <c r="O84" s="202" t="s">
        <v>243</v>
      </c>
      <c r="P84" s="203" t="s">
        <v>352</v>
      </c>
      <c r="Q84" s="202" t="s">
        <v>353</v>
      </c>
      <c r="R84" s="202" t="s">
        <v>353</v>
      </c>
      <c r="S84" s="202" t="s">
        <v>330</v>
      </c>
      <c r="T84" s="202" t="s">
        <v>331</v>
      </c>
      <c r="U84" s="107" t="s">
        <v>204</v>
      </c>
      <c r="V84" s="107">
        <v>1680</v>
      </c>
      <c r="W84" s="107">
        <v>1010</v>
      </c>
      <c r="X84" s="107">
        <v>5</v>
      </c>
      <c r="Y84" s="107">
        <v>2025</v>
      </c>
      <c r="Z84" s="107">
        <v>13</v>
      </c>
      <c r="AA84" s="107">
        <v>0</v>
      </c>
      <c r="AB84" s="202" t="s">
        <v>358</v>
      </c>
      <c r="AC84" s="213">
        <v>45955</v>
      </c>
      <c r="AD84" s="107">
        <v>0</v>
      </c>
    </row>
    <row r="85" spans="1:30" x14ac:dyDescent="0.2">
      <c r="A85" s="202">
        <v>2025</v>
      </c>
      <c r="B85" s="202">
        <v>1880</v>
      </c>
      <c r="C85" s="202" t="s">
        <v>148</v>
      </c>
      <c r="D85" s="203" t="s">
        <v>370</v>
      </c>
      <c r="E85" s="203" t="s">
        <v>347</v>
      </c>
      <c r="F85" s="203" t="s">
        <v>360</v>
      </c>
      <c r="G85" s="215">
        <v>684.93</v>
      </c>
      <c r="H85" s="215">
        <v>62.27</v>
      </c>
      <c r="I85" s="202" t="s">
        <v>123</v>
      </c>
      <c r="J85" s="215">
        <f t="shared" si="2"/>
        <v>622.66</v>
      </c>
      <c r="K85" s="202" t="s">
        <v>133</v>
      </c>
      <c r="L85" s="202" t="s">
        <v>371</v>
      </c>
      <c r="M85" s="202" t="s">
        <v>126</v>
      </c>
      <c r="N85" s="202" t="s">
        <v>372</v>
      </c>
      <c r="O85" s="202" t="s">
        <v>243</v>
      </c>
      <c r="P85" s="203" t="s">
        <v>352</v>
      </c>
      <c r="Q85" s="202" t="s">
        <v>353</v>
      </c>
      <c r="R85" s="202" t="s">
        <v>353</v>
      </c>
      <c r="S85" s="202" t="s">
        <v>330</v>
      </c>
      <c r="T85" s="202" t="s">
        <v>331</v>
      </c>
      <c r="U85" s="107" t="s">
        <v>171</v>
      </c>
      <c r="V85" s="107">
        <v>3770</v>
      </c>
      <c r="W85" s="107">
        <v>1860</v>
      </c>
      <c r="X85" s="107">
        <v>7</v>
      </c>
      <c r="Y85" s="107">
        <v>2025</v>
      </c>
      <c r="Z85" s="107">
        <v>22</v>
      </c>
      <c r="AA85" s="107">
        <v>0</v>
      </c>
      <c r="AB85" s="202" t="s">
        <v>358</v>
      </c>
      <c r="AC85" s="213">
        <v>45955</v>
      </c>
      <c r="AD85" s="107">
        <v>0</v>
      </c>
    </row>
    <row r="86" spans="1:30" x14ac:dyDescent="0.2">
      <c r="A86" s="202">
        <v>2025</v>
      </c>
      <c r="B86" s="202">
        <v>1885</v>
      </c>
      <c r="C86" s="202" t="s">
        <v>148</v>
      </c>
      <c r="D86" s="203" t="s">
        <v>216</v>
      </c>
      <c r="E86" s="203" t="s">
        <v>119</v>
      </c>
      <c r="F86" s="203" t="s">
        <v>133</v>
      </c>
      <c r="G86" s="215">
        <v>5292.53</v>
      </c>
      <c r="H86" s="215">
        <v>203.56</v>
      </c>
      <c r="I86" s="202" t="s">
        <v>123</v>
      </c>
      <c r="J86" s="215">
        <f t="shared" si="2"/>
        <v>5088.9699999999993</v>
      </c>
      <c r="K86" s="202" t="s">
        <v>217</v>
      </c>
      <c r="L86" s="202" t="s">
        <v>133</v>
      </c>
      <c r="M86" s="202" t="s">
        <v>126</v>
      </c>
      <c r="N86" s="202" t="s">
        <v>218</v>
      </c>
      <c r="O86" s="202" t="s">
        <v>119</v>
      </c>
      <c r="P86" s="203" t="s">
        <v>219</v>
      </c>
      <c r="Q86" s="202" t="s">
        <v>220</v>
      </c>
      <c r="R86" s="202" t="s">
        <v>220</v>
      </c>
      <c r="S86" s="202" t="s">
        <v>130</v>
      </c>
      <c r="T86" s="202" t="s">
        <v>131</v>
      </c>
      <c r="U86" s="107" t="s">
        <v>221</v>
      </c>
      <c r="V86" s="107">
        <v>7230</v>
      </c>
      <c r="W86" s="107">
        <v>3065</v>
      </c>
      <c r="X86" s="107">
        <v>20</v>
      </c>
      <c r="Y86" s="107">
        <v>2025</v>
      </c>
      <c r="Z86" s="107">
        <v>517</v>
      </c>
      <c r="AA86" s="107">
        <v>1</v>
      </c>
      <c r="AB86" s="202" t="s">
        <v>133</v>
      </c>
      <c r="AC86" s="213">
        <v>45956</v>
      </c>
      <c r="AD86" s="107">
        <v>1</v>
      </c>
    </row>
    <row r="87" spans="1:30" x14ac:dyDescent="0.2">
      <c r="A87" s="202">
        <v>2025</v>
      </c>
      <c r="B87" s="202">
        <v>1885</v>
      </c>
      <c r="C87" s="202" t="s">
        <v>148</v>
      </c>
      <c r="D87" s="203" t="s">
        <v>216</v>
      </c>
      <c r="E87" s="203" t="s">
        <v>119</v>
      </c>
      <c r="F87" s="203" t="s">
        <v>133</v>
      </c>
      <c r="G87" s="215">
        <v>23929.87</v>
      </c>
      <c r="H87" s="215">
        <v>920.38</v>
      </c>
      <c r="I87" s="202" t="s">
        <v>123</v>
      </c>
      <c r="J87" s="215">
        <f t="shared" si="2"/>
        <v>23009.489999999998</v>
      </c>
      <c r="K87" s="202" t="s">
        <v>217</v>
      </c>
      <c r="L87" s="202" t="s">
        <v>133</v>
      </c>
      <c r="M87" s="202" t="s">
        <v>126</v>
      </c>
      <c r="N87" s="202" t="s">
        <v>218</v>
      </c>
      <c r="O87" s="202" t="s">
        <v>119</v>
      </c>
      <c r="P87" s="203" t="s">
        <v>219</v>
      </c>
      <c r="Q87" s="202" t="s">
        <v>220</v>
      </c>
      <c r="R87" s="202" t="s">
        <v>220</v>
      </c>
      <c r="S87" s="202" t="s">
        <v>130</v>
      </c>
      <c r="T87" s="202" t="s">
        <v>131</v>
      </c>
      <c r="U87" s="107" t="s">
        <v>221</v>
      </c>
      <c r="V87" s="107">
        <v>7230</v>
      </c>
      <c r="W87" s="107">
        <v>3065</v>
      </c>
      <c r="X87" s="107">
        <v>20</v>
      </c>
      <c r="Y87" s="107">
        <v>2025</v>
      </c>
      <c r="Z87" s="107">
        <v>517</v>
      </c>
      <c r="AA87" s="107">
        <v>6</v>
      </c>
      <c r="AB87" s="202" t="s">
        <v>133</v>
      </c>
      <c r="AC87" s="213">
        <v>45956</v>
      </c>
      <c r="AD87" s="107">
        <v>0</v>
      </c>
    </row>
    <row r="88" spans="1:30" x14ac:dyDescent="0.2">
      <c r="A88" s="202">
        <v>2025</v>
      </c>
      <c r="B88" s="202">
        <v>1886</v>
      </c>
      <c r="C88" s="202" t="s">
        <v>148</v>
      </c>
      <c r="D88" s="203" t="s">
        <v>222</v>
      </c>
      <c r="E88" s="203" t="s">
        <v>119</v>
      </c>
      <c r="F88" s="203" t="s">
        <v>133</v>
      </c>
      <c r="G88" s="215">
        <v>1507.69</v>
      </c>
      <c r="H88" s="215">
        <v>271.88</v>
      </c>
      <c r="I88" s="202" t="s">
        <v>123</v>
      </c>
      <c r="J88" s="215">
        <f t="shared" si="2"/>
        <v>1235.81</v>
      </c>
      <c r="K88" s="202" t="s">
        <v>217</v>
      </c>
      <c r="L88" s="202" t="s">
        <v>223</v>
      </c>
      <c r="M88" s="202" t="s">
        <v>126</v>
      </c>
      <c r="N88" s="202" t="s">
        <v>224</v>
      </c>
      <c r="O88" s="202" t="s">
        <v>119</v>
      </c>
      <c r="P88" s="203" t="s">
        <v>219</v>
      </c>
      <c r="Q88" s="202" t="s">
        <v>220</v>
      </c>
      <c r="R88" s="202" t="s">
        <v>220</v>
      </c>
      <c r="S88" s="202" t="s">
        <v>130</v>
      </c>
      <c r="T88" s="202" t="s">
        <v>131</v>
      </c>
      <c r="U88" s="107" t="s">
        <v>221</v>
      </c>
      <c r="V88" s="107">
        <v>7230</v>
      </c>
      <c r="W88" s="107">
        <v>3065</v>
      </c>
      <c r="X88" s="107">
        <v>20</v>
      </c>
      <c r="Y88" s="107">
        <v>2025</v>
      </c>
      <c r="Z88" s="107">
        <v>517</v>
      </c>
      <c r="AA88" s="107">
        <v>6</v>
      </c>
      <c r="AB88" s="202" t="s">
        <v>133</v>
      </c>
      <c r="AC88" s="213">
        <v>45956</v>
      </c>
      <c r="AD88" s="107">
        <v>0</v>
      </c>
    </row>
    <row r="89" spans="1:30" x14ac:dyDescent="0.2">
      <c r="A89" s="202">
        <v>2025</v>
      </c>
      <c r="B89" s="202">
        <v>1891</v>
      </c>
      <c r="C89" s="202" t="s">
        <v>184</v>
      </c>
      <c r="D89" s="203" t="s">
        <v>324</v>
      </c>
      <c r="E89" s="203" t="s">
        <v>325</v>
      </c>
      <c r="F89" s="203" t="s">
        <v>326</v>
      </c>
      <c r="G89" s="215">
        <v>62.39</v>
      </c>
      <c r="H89" s="215">
        <v>11.25</v>
      </c>
      <c r="I89" s="202" t="s">
        <v>123</v>
      </c>
      <c r="J89" s="215">
        <f t="shared" si="2"/>
        <v>51.14</v>
      </c>
      <c r="K89" s="202" t="s">
        <v>133</v>
      </c>
      <c r="L89" s="202" t="s">
        <v>133</v>
      </c>
      <c r="M89" s="202" t="s">
        <v>126</v>
      </c>
      <c r="N89" s="202" t="s">
        <v>327</v>
      </c>
      <c r="O89" s="202" t="s">
        <v>119</v>
      </c>
      <c r="P89" s="203" t="s">
        <v>328</v>
      </c>
      <c r="Q89" s="202" t="s">
        <v>329</v>
      </c>
      <c r="R89" s="202" t="s">
        <v>329</v>
      </c>
      <c r="S89" s="202" t="s">
        <v>330</v>
      </c>
      <c r="T89" s="202" t="s">
        <v>331</v>
      </c>
      <c r="U89" s="107" t="s">
        <v>332</v>
      </c>
      <c r="V89" s="107">
        <v>360</v>
      </c>
      <c r="W89" s="107">
        <v>615</v>
      </c>
      <c r="X89" s="107">
        <v>2</v>
      </c>
      <c r="Y89" s="107">
        <v>2025</v>
      </c>
      <c r="Z89" s="107">
        <v>241</v>
      </c>
      <c r="AA89" s="107">
        <v>0</v>
      </c>
      <c r="AB89" s="202" t="s">
        <v>147</v>
      </c>
      <c r="AC89" s="213">
        <v>45956</v>
      </c>
      <c r="AD89" s="107">
        <v>1</v>
      </c>
    </row>
    <row r="90" spans="1:30" x14ac:dyDescent="0.2">
      <c r="A90" s="202">
        <v>2025</v>
      </c>
      <c r="B90" s="202">
        <v>1891</v>
      </c>
      <c r="C90" s="202" t="s">
        <v>184</v>
      </c>
      <c r="D90" s="203" t="s">
        <v>324</v>
      </c>
      <c r="E90" s="203" t="s">
        <v>325</v>
      </c>
      <c r="F90" s="203" t="s">
        <v>326</v>
      </c>
      <c r="G90" s="215">
        <v>748.79</v>
      </c>
      <c r="H90" s="215">
        <v>135.03</v>
      </c>
      <c r="I90" s="202" t="s">
        <v>123</v>
      </c>
      <c r="J90" s="215">
        <f t="shared" si="2"/>
        <v>613.76</v>
      </c>
      <c r="K90" s="202" t="s">
        <v>133</v>
      </c>
      <c r="L90" s="202" t="s">
        <v>133</v>
      </c>
      <c r="M90" s="202" t="s">
        <v>126</v>
      </c>
      <c r="N90" s="202" t="s">
        <v>327</v>
      </c>
      <c r="O90" s="202" t="s">
        <v>119</v>
      </c>
      <c r="P90" s="203" t="s">
        <v>328</v>
      </c>
      <c r="Q90" s="202" t="s">
        <v>329</v>
      </c>
      <c r="R90" s="202" t="s">
        <v>329</v>
      </c>
      <c r="S90" s="202" t="s">
        <v>330</v>
      </c>
      <c r="T90" s="202" t="s">
        <v>331</v>
      </c>
      <c r="U90" s="107" t="s">
        <v>259</v>
      </c>
      <c r="V90" s="107">
        <v>1130</v>
      </c>
      <c r="W90" s="107">
        <v>760</v>
      </c>
      <c r="X90" s="107">
        <v>99</v>
      </c>
      <c r="Y90" s="107">
        <v>2025</v>
      </c>
      <c r="Z90" s="107">
        <v>595</v>
      </c>
      <c r="AA90" s="107">
        <v>0</v>
      </c>
      <c r="AB90" s="202" t="s">
        <v>147</v>
      </c>
      <c r="AC90" s="213">
        <v>45956</v>
      </c>
      <c r="AD90" s="107">
        <v>0</v>
      </c>
    </row>
    <row r="91" spans="1:30" x14ac:dyDescent="0.2">
      <c r="A91" s="202">
        <v>2025</v>
      </c>
      <c r="B91" s="202">
        <v>1889</v>
      </c>
      <c r="C91" s="202" t="s">
        <v>184</v>
      </c>
      <c r="D91" s="203" t="s">
        <v>389</v>
      </c>
      <c r="E91" s="203" t="s">
        <v>119</v>
      </c>
      <c r="F91" s="203" t="s">
        <v>133</v>
      </c>
      <c r="G91" s="215">
        <v>913.67</v>
      </c>
      <c r="H91" s="215">
        <v>164.76</v>
      </c>
      <c r="I91" s="202" t="s">
        <v>123</v>
      </c>
      <c r="J91" s="215">
        <f t="shared" si="2"/>
        <v>748.91</v>
      </c>
      <c r="K91" s="202" t="s">
        <v>390</v>
      </c>
      <c r="L91" s="202" t="s">
        <v>133</v>
      </c>
      <c r="M91" s="202" t="s">
        <v>126</v>
      </c>
      <c r="N91" s="202" t="s">
        <v>391</v>
      </c>
      <c r="O91" s="202" t="s">
        <v>119</v>
      </c>
      <c r="P91" s="203" t="s">
        <v>392</v>
      </c>
      <c r="Q91" s="202" t="s">
        <v>393</v>
      </c>
      <c r="R91" s="202" t="s">
        <v>393</v>
      </c>
      <c r="S91" s="202" t="s">
        <v>130</v>
      </c>
      <c r="T91" s="202" t="s">
        <v>131</v>
      </c>
      <c r="U91" s="107" t="s">
        <v>158</v>
      </c>
      <c r="V91" s="107">
        <v>8830</v>
      </c>
      <c r="W91" s="107">
        <v>3170</v>
      </c>
      <c r="X91" s="107">
        <v>61</v>
      </c>
      <c r="Y91" s="107">
        <v>2025</v>
      </c>
      <c r="Z91" s="107">
        <v>561</v>
      </c>
      <c r="AA91" s="107">
        <v>1</v>
      </c>
      <c r="AB91" s="202" t="s">
        <v>159</v>
      </c>
      <c r="AC91" s="213">
        <v>45956</v>
      </c>
      <c r="AD91" s="107">
        <v>1</v>
      </c>
    </row>
    <row r="92" spans="1:30" x14ac:dyDescent="0.2">
      <c r="A92" s="202">
        <v>2025</v>
      </c>
      <c r="B92" s="202">
        <v>1889</v>
      </c>
      <c r="C92" s="202" t="s">
        <v>184</v>
      </c>
      <c r="D92" s="203" t="s">
        <v>389</v>
      </c>
      <c r="E92" s="203" t="s">
        <v>119</v>
      </c>
      <c r="F92" s="203" t="s">
        <v>133</v>
      </c>
      <c r="G92" s="215">
        <v>5222.92</v>
      </c>
      <c r="H92" s="215">
        <v>941.84</v>
      </c>
      <c r="I92" s="202" t="s">
        <v>123</v>
      </c>
      <c r="J92" s="215">
        <f t="shared" si="2"/>
        <v>4281.08</v>
      </c>
      <c r="K92" s="202" t="s">
        <v>390</v>
      </c>
      <c r="L92" s="202" t="s">
        <v>133</v>
      </c>
      <c r="M92" s="202" t="s">
        <v>126</v>
      </c>
      <c r="N92" s="202" t="s">
        <v>391</v>
      </c>
      <c r="O92" s="202" t="s">
        <v>119</v>
      </c>
      <c r="P92" s="203" t="s">
        <v>392</v>
      </c>
      <c r="Q92" s="202" t="s">
        <v>393</v>
      </c>
      <c r="R92" s="202" t="s">
        <v>393</v>
      </c>
      <c r="S92" s="202" t="s">
        <v>130</v>
      </c>
      <c r="T92" s="202" t="s">
        <v>131</v>
      </c>
      <c r="U92" s="107" t="s">
        <v>158</v>
      </c>
      <c r="V92" s="107">
        <v>8830</v>
      </c>
      <c r="W92" s="107">
        <v>3170</v>
      </c>
      <c r="X92" s="107">
        <v>61</v>
      </c>
      <c r="Y92" s="107">
        <v>2025</v>
      </c>
      <c r="Z92" s="107">
        <v>508</v>
      </c>
      <c r="AA92" s="107">
        <v>0</v>
      </c>
      <c r="AB92" s="202" t="s">
        <v>159</v>
      </c>
      <c r="AC92" s="213">
        <v>45956</v>
      </c>
      <c r="AD92" s="107">
        <v>0</v>
      </c>
    </row>
    <row r="93" spans="1:30" x14ac:dyDescent="0.2">
      <c r="A93" s="202">
        <v>2025</v>
      </c>
      <c r="B93" s="202">
        <v>1889</v>
      </c>
      <c r="C93" s="202" t="s">
        <v>184</v>
      </c>
      <c r="D93" s="203" t="s">
        <v>389</v>
      </c>
      <c r="E93" s="203" t="s">
        <v>119</v>
      </c>
      <c r="F93" s="203" t="s">
        <v>133</v>
      </c>
      <c r="G93" s="215">
        <v>1340.88</v>
      </c>
      <c r="H93" s="215">
        <v>241.8</v>
      </c>
      <c r="I93" s="202" t="s">
        <v>123</v>
      </c>
      <c r="J93" s="215">
        <f t="shared" si="2"/>
        <v>1099.0800000000002</v>
      </c>
      <c r="K93" s="202" t="s">
        <v>390</v>
      </c>
      <c r="L93" s="202" t="s">
        <v>133</v>
      </c>
      <c r="M93" s="202" t="s">
        <v>126</v>
      </c>
      <c r="N93" s="202" t="s">
        <v>391</v>
      </c>
      <c r="O93" s="202" t="s">
        <v>119</v>
      </c>
      <c r="P93" s="203" t="s">
        <v>392</v>
      </c>
      <c r="Q93" s="202" t="s">
        <v>393</v>
      </c>
      <c r="R93" s="202" t="s">
        <v>393</v>
      </c>
      <c r="S93" s="202" t="s">
        <v>130</v>
      </c>
      <c r="T93" s="202" t="s">
        <v>131</v>
      </c>
      <c r="U93" s="107" t="s">
        <v>158</v>
      </c>
      <c r="V93" s="107">
        <v>8830</v>
      </c>
      <c r="W93" s="107">
        <v>3170</v>
      </c>
      <c r="X93" s="107">
        <v>61</v>
      </c>
      <c r="Y93" s="107">
        <v>2025</v>
      </c>
      <c r="Z93" s="107">
        <v>516</v>
      </c>
      <c r="AA93" s="107">
        <v>0</v>
      </c>
      <c r="AB93" s="202" t="s">
        <v>159</v>
      </c>
      <c r="AC93" s="213">
        <v>45956</v>
      </c>
      <c r="AD93" s="107">
        <v>0</v>
      </c>
    </row>
    <row r="94" spans="1:30" x14ac:dyDescent="0.2">
      <c r="A94" s="202">
        <v>2025</v>
      </c>
      <c r="B94" s="202">
        <v>1890</v>
      </c>
      <c r="C94" s="202" t="s">
        <v>184</v>
      </c>
      <c r="D94" s="203" t="s">
        <v>234</v>
      </c>
      <c r="E94" s="203" t="s">
        <v>148</v>
      </c>
      <c r="F94" s="203" t="s">
        <v>235</v>
      </c>
      <c r="G94" s="215">
        <v>185</v>
      </c>
      <c r="H94" s="215">
        <v>33.36</v>
      </c>
      <c r="I94" s="202" t="s">
        <v>123</v>
      </c>
      <c r="J94" s="215">
        <f t="shared" si="2"/>
        <v>151.63999999999999</v>
      </c>
      <c r="K94" s="202" t="s">
        <v>236</v>
      </c>
      <c r="L94" s="202" t="s">
        <v>237</v>
      </c>
      <c r="M94" s="202" t="s">
        <v>126</v>
      </c>
      <c r="N94" s="202" t="s">
        <v>238</v>
      </c>
      <c r="O94" s="202" t="s">
        <v>148</v>
      </c>
      <c r="P94" s="203" t="s">
        <v>239</v>
      </c>
      <c r="Q94" s="202" t="s">
        <v>240</v>
      </c>
      <c r="R94" s="202" t="s">
        <v>240</v>
      </c>
      <c r="S94" s="202" t="s">
        <v>144</v>
      </c>
      <c r="T94" s="202" t="s">
        <v>145</v>
      </c>
      <c r="U94" s="107" t="s">
        <v>241</v>
      </c>
      <c r="V94" s="107">
        <v>800</v>
      </c>
      <c r="W94" s="107">
        <v>270</v>
      </c>
      <c r="X94" s="107">
        <v>1</v>
      </c>
      <c r="Y94" s="107">
        <v>2025</v>
      </c>
      <c r="Z94" s="107">
        <v>1027</v>
      </c>
      <c r="AA94" s="107">
        <v>0</v>
      </c>
      <c r="AB94" s="202" t="s">
        <v>147</v>
      </c>
      <c r="AC94" s="213">
        <v>45959</v>
      </c>
      <c r="AD94" s="107">
        <v>1</v>
      </c>
    </row>
    <row r="95" spans="1:30" x14ac:dyDescent="0.2">
      <c r="A95" s="202">
        <v>2025</v>
      </c>
      <c r="B95" s="202">
        <v>1883</v>
      </c>
      <c r="C95" s="202" t="s">
        <v>148</v>
      </c>
      <c r="D95" s="203" t="s">
        <v>373</v>
      </c>
      <c r="E95" s="203" t="s">
        <v>119</v>
      </c>
      <c r="F95" s="203" t="s">
        <v>374</v>
      </c>
      <c r="G95" s="215">
        <v>1317.15</v>
      </c>
      <c r="H95" s="215">
        <v>62.72</v>
      </c>
      <c r="I95" s="202" t="s">
        <v>123</v>
      </c>
      <c r="J95" s="215">
        <f t="shared" si="2"/>
        <v>1254.43</v>
      </c>
      <c r="K95" s="202" t="s">
        <v>375</v>
      </c>
      <c r="L95" s="202" t="s">
        <v>376</v>
      </c>
      <c r="M95" s="202" t="s">
        <v>126</v>
      </c>
      <c r="N95" s="202" t="s">
        <v>377</v>
      </c>
      <c r="O95" s="202" t="s">
        <v>119</v>
      </c>
      <c r="P95" s="203" t="s">
        <v>378</v>
      </c>
      <c r="Q95" s="202" t="s">
        <v>379</v>
      </c>
      <c r="R95" s="202" t="s">
        <v>379</v>
      </c>
      <c r="S95" s="202" t="s">
        <v>166</v>
      </c>
      <c r="T95" s="202" t="s">
        <v>167</v>
      </c>
      <c r="U95" s="107" t="s">
        <v>200</v>
      </c>
      <c r="V95" s="107">
        <v>4100</v>
      </c>
      <c r="W95" s="107">
        <v>2147</v>
      </c>
      <c r="X95" s="107">
        <v>99</v>
      </c>
      <c r="Y95" s="107">
        <v>2025</v>
      </c>
      <c r="Z95" s="107">
        <v>236</v>
      </c>
      <c r="AA95" s="107">
        <v>0</v>
      </c>
      <c r="AB95" s="202" t="s">
        <v>133</v>
      </c>
      <c r="AC95" s="213">
        <v>45986</v>
      </c>
      <c r="AD95" s="107">
        <v>1</v>
      </c>
    </row>
    <row r="96" spans="1:30" x14ac:dyDescent="0.2">
      <c r="A96" s="202">
        <v>2025</v>
      </c>
      <c r="B96" s="202">
        <v>1884</v>
      </c>
      <c r="C96" s="202" t="s">
        <v>148</v>
      </c>
      <c r="D96" s="203" t="s">
        <v>380</v>
      </c>
      <c r="E96" s="203" t="s">
        <v>119</v>
      </c>
      <c r="F96" s="203" t="s">
        <v>374</v>
      </c>
      <c r="G96" s="215">
        <v>683.87</v>
      </c>
      <c r="H96" s="215">
        <v>32.57</v>
      </c>
      <c r="I96" s="202" t="s">
        <v>123</v>
      </c>
      <c r="J96" s="215">
        <f t="shared" si="2"/>
        <v>651.29999999999995</v>
      </c>
      <c r="K96" s="202" t="s">
        <v>375</v>
      </c>
      <c r="L96" s="202" t="s">
        <v>381</v>
      </c>
      <c r="M96" s="202" t="s">
        <v>126</v>
      </c>
      <c r="N96" s="202" t="s">
        <v>382</v>
      </c>
      <c r="O96" s="202" t="s">
        <v>119</v>
      </c>
      <c r="P96" s="203" t="s">
        <v>378</v>
      </c>
      <c r="Q96" s="202" t="s">
        <v>379</v>
      </c>
      <c r="R96" s="202" t="s">
        <v>379</v>
      </c>
      <c r="S96" s="202" t="s">
        <v>166</v>
      </c>
      <c r="T96" s="202" t="s">
        <v>167</v>
      </c>
      <c r="U96" s="107" t="s">
        <v>200</v>
      </c>
      <c r="V96" s="107">
        <v>4100</v>
      </c>
      <c r="W96" s="107">
        <v>2147</v>
      </c>
      <c r="X96" s="107">
        <v>99</v>
      </c>
      <c r="Y96" s="107">
        <v>2025</v>
      </c>
      <c r="Z96" s="107">
        <v>236</v>
      </c>
      <c r="AA96" s="107">
        <v>0</v>
      </c>
      <c r="AB96" s="202" t="s">
        <v>133</v>
      </c>
      <c r="AC96" s="213">
        <v>45986</v>
      </c>
      <c r="AD96" s="107">
        <v>0</v>
      </c>
    </row>
    <row r="97" spans="3:30" x14ac:dyDescent="0.2">
      <c r="C97" s="107"/>
      <c r="D97" s="107"/>
      <c r="E97" s="107"/>
      <c r="F97" s="107"/>
      <c r="G97" s="107"/>
      <c r="H97" s="107"/>
      <c r="I97" s="107"/>
      <c r="J97" s="107"/>
      <c r="O97" s="107"/>
      <c r="P97" s="107"/>
      <c r="Q97" s="107"/>
      <c r="R97" s="107"/>
      <c r="T97" s="107"/>
    </row>
    <row r="98" spans="3:30" x14ac:dyDescent="0.2">
      <c r="C98" s="107"/>
      <c r="D98" s="107"/>
      <c r="E98" s="107"/>
      <c r="F98" s="204" t="s">
        <v>394</v>
      </c>
      <c r="G98" s="216">
        <f>SUM(G11:G96)</f>
        <v>165690.01000000004</v>
      </c>
      <c r="H98" s="107"/>
      <c r="I98" s="107"/>
      <c r="J98" s="107"/>
      <c r="O98" s="107"/>
      <c r="P98" s="107"/>
      <c r="Q98" s="107"/>
      <c r="R98" s="107"/>
      <c r="T98" s="107"/>
      <c r="AD98" s="206">
        <f>SUM(AD11:AD96)</f>
        <v>19</v>
      </c>
    </row>
    <row r="99" spans="3:30" x14ac:dyDescent="0.2">
      <c r="C99" s="107"/>
      <c r="D99" s="107"/>
      <c r="E99" s="107"/>
      <c r="F99" s="107"/>
      <c r="G99" s="107"/>
      <c r="H99" s="107"/>
      <c r="I99" s="107"/>
      <c r="J99" s="107"/>
      <c r="O99" s="107"/>
      <c r="P99" s="107"/>
      <c r="Q99" s="107"/>
      <c r="R99" s="107"/>
      <c r="T99" s="107"/>
    </row>
    <row r="100" spans="3:30" x14ac:dyDescent="0.2">
      <c r="C100" s="107"/>
      <c r="D100" s="107"/>
      <c r="E100" s="107"/>
      <c r="F100" s="107"/>
      <c r="G100" s="107"/>
      <c r="H100" s="107"/>
      <c r="I100" s="107"/>
      <c r="J100" s="107"/>
      <c r="O100" s="107"/>
      <c r="P100" s="107"/>
      <c r="Q100" s="107"/>
      <c r="R100" s="107"/>
      <c r="T100" s="107"/>
    </row>
    <row r="101" spans="3:30" x14ac:dyDescent="0.2">
      <c r="C101" s="107"/>
      <c r="D101" s="107"/>
      <c r="E101" s="107"/>
      <c r="F101" s="107"/>
      <c r="G101" s="107"/>
      <c r="H101" s="107"/>
      <c r="I101" s="107"/>
      <c r="J101" s="107"/>
      <c r="O101" s="107"/>
      <c r="P101" s="107"/>
      <c r="Q101" s="107"/>
      <c r="R101" s="107"/>
      <c r="T101" s="107"/>
    </row>
    <row r="102" spans="3:30" x14ac:dyDescent="0.2">
      <c r="C102" s="107"/>
      <c r="D102" s="107"/>
      <c r="E102" s="107"/>
      <c r="F102" s="107"/>
      <c r="G102" s="107"/>
      <c r="H102" s="107"/>
      <c r="I102" s="107"/>
      <c r="J102" s="107"/>
      <c r="O102" s="107"/>
      <c r="P102" s="107"/>
      <c r="Q102" s="107"/>
      <c r="R102" s="107"/>
      <c r="T102" s="107"/>
    </row>
    <row r="103" spans="3:30" x14ac:dyDescent="0.2">
      <c r="C103" s="107"/>
      <c r="D103" s="107"/>
      <c r="E103" s="107"/>
      <c r="F103" s="107"/>
      <c r="G103" s="107"/>
      <c r="H103" s="107"/>
      <c r="I103" s="107"/>
      <c r="J103" s="107"/>
      <c r="O103" s="107"/>
      <c r="P103" s="107"/>
      <c r="Q103" s="107"/>
      <c r="R103" s="107"/>
      <c r="T103" s="107"/>
    </row>
    <row r="104" spans="3:30" x14ac:dyDescent="0.2">
      <c r="C104" s="107"/>
      <c r="D104" s="107"/>
      <c r="E104" s="107"/>
      <c r="F104" s="107"/>
      <c r="G104" s="107"/>
      <c r="H104" s="107"/>
      <c r="I104" s="107"/>
      <c r="J104" s="107"/>
      <c r="O104" s="107"/>
      <c r="P104" s="107"/>
      <c r="Q104" s="107"/>
      <c r="R104" s="107"/>
      <c r="T104" s="107"/>
    </row>
    <row r="105" spans="3:30" x14ac:dyDescent="0.2">
      <c r="C105" s="107"/>
      <c r="D105" s="107"/>
      <c r="E105" s="107"/>
      <c r="F105" s="107"/>
      <c r="G105" s="107"/>
      <c r="H105" s="107"/>
      <c r="I105" s="107"/>
      <c r="J105" s="107"/>
      <c r="O105" s="107"/>
      <c r="P105" s="107"/>
      <c r="Q105" s="107"/>
      <c r="R105" s="107"/>
      <c r="T105" s="107"/>
    </row>
  </sheetData>
  <mergeCells count="11"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</mergeCells>
  <dataValidations count="86">
    <dataValidation type="list" allowBlank="1" showInputMessage="1" showErrorMessage="1" errorTitle="SCISSIONE PAGAMENTI" error="Selezionare 'NO' se il documento non è soggeto alla Scissione Pagamenti" sqref="I12:I99">
      <formula1>"SI, NO"</formula1>
    </dataValidation>
    <dataValidation type="list" allowBlank="1" showInputMessage="1" showErrorMessage="1" errorTitle="SCISSIONE PAGAMENTI" error="Selezionare 'NO' se il documento non è soggeto alla Scissione Pagamenti" sqref="I13:I99">
      <formula1>"SI, NO"</formula1>
    </dataValidation>
    <dataValidation type="list" allowBlank="1" showInputMessage="1" showErrorMessage="1" errorTitle="SCISSIONE PAGAMENTI" error="Selezionare 'NO' se il documento non è soggeto alla Scissione Pagamenti" sqref="I14:I99">
      <formula1>"SI, NO"</formula1>
    </dataValidation>
    <dataValidation type="list" allowBlank="1" showInputMessage="1" showErrorMessage="1" errorTitle="SCISSIONE PAGAMENTI" error="Selezionare 'NO' se il documento non è soggeto alla Scissione Pagamenti" sqref="I15:I99">
      <formula1>"SI, NO"</formula1>
    </dataValidation>
    <dataValidation type="list" allowBlank="1" showInputMessage="1" showErrorMessage="1" errorTitle="SCISSIONE PAGAMENTI" error="Selezionare 'NO' se il documento non è soggeto alla Scissione Pagamenti" sqref="I16:I99">
      <formula1>"SI, NO"</formula1>
    </dataValidation>
    <dataValidation type="list" allowBlank="1" showInputMessage="1" showErrorMessage="1" errorTitle="SCISSIONE PAGAMENTI" error="Selezionare 'NO' se il documento non è soggeto alla Scissione Pagamenti" sqref="I17:I99">
      <formula1>"SI, NO"</formula1>
    </dataValidation>
    <dataValidation type="list" allowBlank="1" showInputMessage="1" showErrorMessage="1" errorTitle="SCISSIONE PAGAMENTI" error="Selezionare 'NO' se il documento non è soggeto alla Scissione Pagamenti" sqref="I18:I99">
      <formula1>"SI, NO"</formula1>
    </dataValidation>
    <dataValidation type="list" allowBlank="1" showInputMessage="1" showErrorMessage="1" errorTitle="SCISSIONE PAGAMENTI" error="Selezionare 'NO' se il documento non è soggeto alla Scissione Pagamenti" sqref="I19:I99">
      <formula1>"SI, NO"</formula1>
    </dataValidation>
    <dataValidation type="list" allowBlank="1" showInputMessage="1" showErrorMessage="1" errorTitle="SCISSIONE PAGAMENTI" error="Selezionare 'NO' se il documento non è soggeto alla Scissione Pagamenti" sqref="I20:I99">
      <formula1>"SI, NO"</formula1>
    </dataValidation>
    <dataValidation type="list" allowBlank="1" showInputMessage="1" showErrorMessage="1" errorTitle="SCISSIONE PAGAMENTI" error="Selezionare 'NO' se il documento non è soggeto alla Scissione Pagamenti" sqref="I21:I99">
      <formula1>"SI, NO"</formula1>
    </dataValidation>
    <dataValidation type="list" allowBlank="1" showInputMessage="1" showErrorMessage="1" errorTitle="SCISSIONE PAGAMENTI" error="Selezionare 'NO' se il documento non è soggeto alla Scissione Pagamenti" sqref="I22:I99">
      <formula1>"SI, NO"</formula1>
    </dataValidation>
    <dataValidation type="list" allowBlank="1" showInputMessage="1" showErrorMessage="1" errorTitle="SCISSIONE PAGAMENTI" error="Selezionare 'NO' se il documento non è soggeto alla Scissione Pagamenti" sqref="I23:I99">
      <formula1>"SI, NO"</formula1>
    </dataValidation>
    <dataValidation type="list" allowBlank="1" showInputMessage="1" showErrorMessage="1" errorTitle="SCISSIONE PAGAMENTI" error="Selezionare 'NO' se il documento non è soggeto alla Scissione Pagamenti" sqref="I24:I99">
      <formula1>"SI, NO"</formula1>
    </dataValidation>
    <dataValidation type="list" allowBlank="1" showInputMessage="1" showErrorMessage="1" errorTitle="SCISSIONE PAGAMENTI" error="Selezionare 'NO' se il documento non è soggeto alla Scissione Pagamenti" sqref="I25:I99">
      <formula1>"SI, NO"</formula1>
    </dataValidation>
    <dataValidation type="list" allowBlank="1" showInputMessage="1" showErrorMessage="1" errorTitle="SCISSIONE PAGAMENTI" error="Selezionare 'NO' se il documento non è soggeto alla Scissione Pagamenti" sqref="I26:I99">
      <formula1>"SI, NO"</formula1>
    </dataValidation>
    <dataValidation type="list" allowBlank="1" showInputMessage="1" showErrorMessage="1" errorTitle="SCISSIONE PAGAMENTI" error="Selezionare 'NO' se il documento non è soggeto alla Scissione Pagamenti" sqref="I27:I99">
      <formula1>"SI, NO"</formula1>
    </dataValidation>
    <dataValidation type="list" allowBlank="1" showInputMessage="1" showErrorMessage="1" errorTitle="SCISSIONE PAGAMENTI" error="Selezionare 'NO' se il documento non è soggeto alla Scissione Pagamenti" sqref="I28:I99">
      <formula1>"SI, NO"</formula1>
    </dataValidation>
    <dataValidation type="list" allowBlank="1" showInputMessage="1" showErrorMessage="1" errorTitle="SCISSIONE PAGAMENTI" error="Selezionare 'NO' se il documento non è soggeto alla Scissione Pagamenti" sqref="I29:I99">
      <formula1>"SI, NO"</formula1>
    </dataValidation>
    <dataValidation type="list" allowBlank="1" showInputMessage="1" showErrorMessage="1" errorTitle="SCISSIONE PAGAMENTI" error="Selezionare 'NO' se il documento non è soggeto alla Scissione Pagamenti" sqref="I30:I99">
      <formula1>"SI, NO"</formula1>
    </dataValidation>
    <dataValidation type="list" allowBlank="1" showInputMessage="1" showErrorMessage="1" errorTitle="SCISSIONE PAGAMENTI" error="Selezionare 'NO' se il documento non è soggeto alla Scissione Pagamenti" sqref="I31:I99">
      <formula1>"SI, NO"</formula1>
    </dataValidation>
    <dataValidation type="list" allowBlank="1" showInputMessage="1" showErrorMessage="1" errorTitle="SCISSIONE PAGAMENTI" error="Selezionare 'NO' se il documento non è soggeto alla Scissione Pagamenti" sqref="I32:I99">
      <formula1>"SI, NO"</formula1>
    </dataValidation>
    <dataValidation type="list" allowBlank="1" showInputMessage="1" showErrorMessage="1" errorTitle="SCISSIONE PAGAMENTI" error="Selezionare 'NO' se il documento non è soggeto alla Scissione Pagamenti" sqref="I33:I99">
      <formula1>"SI, NO"</formula1>
    </dataValidation>
    <dataValidation type="list" allowBlank="1" showInputMessage="1" showErrorMessage="1" errorTitle="SCISSIONE PAGAMENTI" error="Selezionare 'NO' se il documento non è soggeto alla Scissione Pagamenti" sqref="I34:I99">
      <formula1>"SI, NO"</formula1>
    </dataValidation>
    <dataValidation type="list" allowBlank="1" showInputMessage="1" showErrorMessage="1" errorTitle="SCISSIONE PAGAMENTI" error="Selezionare 'NO' se il documento non è soggeto alla Scissione Pagamenti" sqref="I35:I99">
      <formula1>"SI, NO"</formula1>
    </dataValidation>
    <dataValidation type="list" allowBlank="1" showInputMessage="1" showErrorMessage="1" errorTitle="SCISSIONE PAGAMENTI" error="Selezionare 'NO' se il documento non è soggeto alla Scissione Pagamenti" sqref="I36:I99">
      <formula1>"SI, NO"</formula1>
    </dataValidation>
    <dataValidation type="list" allowBlank="1" showInputMessage="1" showErrorMessage="1" errorTitle="SCISSIONE PAGAMENTI" error="Selezionare 'NO' se il documento non è soggeto alla Scissione Pagamenti" sqref="I37:I99">
      <formula1>"SI, NO"</formula1>
    </dataValidation>
    <dataValidation type="list" allowBlank="1" showInputMessage="1" showErrorMessage="1" errorTitle="SCISSIONE PAGAMENTI" error="Selezionare 'NO' se il documento non è soggeto alla Scissione Pagamenti" sqref="I38:I99">
      <formula1>"SI, NO"</formula1>
    </dataValidation>
    <dataValidation type="list" allowBlank="1" showInputMessage="1" showErrorMessage="1" errorTitle="SCISSIONE PAGAMENTI" error="Selezionare 'NO' se il documento non è soggeto alla Scissione Pagamenti" sqref="I39:I99">
      <formula1>"SI, NO"</formula1>
    </dataValidation>
    <dataValidation type="list" allowBlank="1" showInputMessage="1" showErrorMessage="1" errorTitle="SCISSIONE PAGAMENTI" error="Selezionare 'NO' se il documento non è soggeto alla Scissione Pagamenti" sqref="I40:I99">
      <formula1>"SI, NO"</formula1>
    </dataValidation>
    <dataValidation type="list" allowBlank="1" showInputMessage="1" showErrorMessage="1" errorTitle="SCISSIONE PAGAMENTI" error="Selezionare 'NO' se il documento non è soggeto alla Scissione Pagamenti" sqref="I41:I99">
      <formula1>"SI, NO"</formula1>
    </dataValidation>
    <dataValidation type="list" allowBlank="1" showInputMessage="1" showErrorMessage="1" errorTitle="SCISSIONE PAGAMENTI" error="Selezionare 'NO' se il documento non è soggeto alla Scissione Pagamenti" sqref="I42:I99">
      <formula1>"SI, NO"</formula1>
    </dataValidation>
    <dataValidation type="list" allowBlank="1" showInputMessage="1" showErrorMessage="1" errorTitle="SCISSIONE PAGAMENTI" error="Selezionare 'NO' se il documento non è soggeto alla Scissione Pagamenti" sqref="I43:I99">
      <formula1>"SI, NO"</formula1>
    </dataValidation>
    <dataValidation type="list" allowBlank="1" showInputMessage="1" showErrorMessage="1" errorTitle="SCISSIONE PAGAMENTI" error="Selezionare 'NO' se il documento non è soggeto alla Scissione Pagamenti" sqref="I44:I99">
      <formula1>"SI, NO"</formula1>
    </dataValidation>
    <dataValidation type="list" allowBlank="1" showInputMessage="1" showErrorMessage="1" errorTitle="SCISSIONE PAGAMENTI" error="Selezionare 'NO' se il documento non è soggeto alla Scissione Pagamenti" sqref="I45:I99">
      <formula1>"SI, NO"</formula1>
    </dataValidation>
    <dataValidation type="list" allowBlank="1" showInputMessage="1" showErrorMessage="1" errorTitle="SCISSIONE PAGAMENTI" error="Selezionare 'NO' se il documento non è soggeto alla Scissione Pagamenti" sqref="I46:I99">
      <formula1>"SI, NO"</formula1>
    </dataValidation>
    <dataValidation type="list" allowBlank="1" showInputMessage="1" showErrorMessage="1" errorTitle="SCISSIONE PAGAMENTI" error="Selezionare 'NO' se il documento non è soggeto alla Scissione Pagamenti" sqref="I47:I99">
      <formula1>"SI, NO"</formula1>
    </dataValidation>
    <dataValidation type="list" allowBlank="1" showInputMessage="1" showErrorMessage="1" errorTitle="SCISSIONE PAGAMENTI" error="Selezionare 'NO' se il documento non è soggeto alla Scissione Pagamenti" sqref="I48:I99">
      <formula1>"SI, NO"</formula1>
    </dataValidation>
    <dataValidation type="list" allowBlank="1" showInputMessage="1" showErrorMessage="1" errorTitle="SCISSIONE PAGAMENTI" error="Selezionare 'NO' se il documento non è soggeto alla Scissione Pagamenti" sqref="I49:I99">
      <formula1>"SI, NO"</formula1>
    </dataValidation>
    <dataValidation type="list" allowBlank="1" showInputMessage="1" showErrorMessage="1" errorTitle="SCISSIONE PAGAMENTI" error="Selezionare 'NO' se il documento non è soggeto alla Scissione Pagamenti" sqref="I50:I99">
      <formula1>"SI, NO"</formula1>
    </dataValidation>
    <dataValidation type="list" allowBlank="1" showInputMessage="1" showErrorMessage="1" errorTitle="SCISSIONE PAGAMENTI" error="Selezionare 'NO' se il documento non è soggeto alla Scissione Pagamenti" sqref="I51:I99">
      <formula1>"SI, NO"</formula1>
    </dataValidation>
    <dataValidation type="list" allowBlank="1" showInputMessage="1" showErrorMessage="1" errorTitle="SCISSIONE PAGAMENTI" error="Selezionare 'NO' se il documento non è soggeto alla Scissione Pagamenti" sqref="I52:I99">
      <formula1>"SI, NO"</formula1>
    </dataValidation>
    <dataValidation type="list" allowBlank="1" showInputMessage="1" showErrorMessage="1" errorTitle="SCISSIONE PAGAMENTI" error="Selezionare 'NO' se il documento non è soggeto alla Scissione Pagamenti" sqref="I53:I99">
      <formula1>"SI, NO"</formula1>
    </dataValidation>
    <dataValidation type="list" allowBlank="1" showInputMessage="1" showErrorMessage="1" errorTitle="SCISSIONE PAGAMENTI" error="Selezionare 'NO' se il documento non è soggeto alla Scissione Pagamenti" sqref="I54:I99">
      <formula1>"SI, NO"</formula1>
    </dataValidation>
    <dataValidation type="list" allowBlank="1" showInputMessage="1" showErrorMessage="1" errorTitle="SCISSIONE PAGAMENTI" error="Selezionare 'NO' se il documento non è soggeto alla Scissione Pagamenti" sqref="I55:I99">
      <formula1>"SI, NO"</formula1>
    </dataValidation>
    <dataValidation type="list" allowBlank="1" showInputMessage="1" showErrorMessage="1" errorTitle="SCISSIONE PAGAMENTI" error="Selezionare 'NO' se il documento non è soggeto alla Scissione Pagamenti" sqref="I56:I99">
      <formula1>"SI, NO"</formula1>
    </dataValidation>
    <dataValidation type="list" allowBlank="1" showInputMessage="1" showErrorMessage="1" errorTitle="SCISSIONE PAGAMENTI" error="Selezionare 'NO' se il documento non è soggeto alla Scissione Pagamenti" sqref="I57:I99">
      <formula1>"SI, NO"</formula1>
    </dataValidation>
    <dataValidation type="list" allowBlank="1" showInputMessage="1" showErrorMessage="1" errorTitle="SCISSIONE PAGAMENTI" error="Selezionare 'NO' se il documento non è soggeto alla Scissione Pagamenti" sqref="I58:I99">
      <formula1>"SI, NO"</formula1>
    </dataValidation>
    <dataValidation type="list" allowBlank="1" showInputMessage="1" showErrorMessage="1" errorTitle="SCISSIONE PAGAMENTI" error="Selezionare 'NO' se il documento non è soggeto alla Scissione Pagamenti" sqref="I59:I99">
      <formula1>"SI, NO"</formula1>
    </dataValidation>
    <dataValidation type="list" allowBlank="1" showInputMessage="1" showErrorMessage="1" errorTitle="SCISSIONE PAGAMENTI" error="Selezionare 'NO' se il documento non è soggeto alla Scissione Pagamenti" sqref="I60:I99">
      <formula1>"SI, NO"</formula1>
    </dataValidation>
    <dataValidation type="list" allowBlank="1" showInputMessage="1" showErrorMessage="1" errorTitle="SCISSIONE PAGAMENTI" error="Selezionare 'NO' se il documento non è soggeto alla Scissione Pagamenti" sqref="I61:I99">
      <formula1>"SI, NO"</formula1>
    </dataValidation>
    <dataValidation type="list" allowBlank="1" showInputMessage="1" showErrorMessage="1" errorTitle="SCISSIONE PAGAMENTI" error="Selezionare 'NO' se il documento non è soggeto alla Scissione Pagamenti" sqref="I62:I99">
      <formula1>"SI, NO"</formula1>
    </dataValidation>
    <dataValidation type="list" allowBlank="1" showInputMessage="1" showErrorMessage="1" errorTitle="SCISSIONE PAGAMENTI" error="Selezionare 'NO' se il documento non è soggeto alla Scissione Pagamenti" sqref="I63:I99">
      <formula1>"SI, NO"</formula1>
    </dataValidation>
    <dataValidation type="list" allowBlank="1" showInputMessage="1" showErrorMessage="1" errorTitle="SCISSIONE PAGAMENTI" error="Selezionare 'NO' se il documento non è soggeto alla Scissione Pagamenti" sqref="I64:I99">
      <formula1>"SI, NO"</formula1>
    </dataValidation>
    <dataValidation type="list" allowBlank="1" showInputMessage="1" showErrorMessage="1" errorTitle="SCISSIONE PAGAMENTI" error="Selezionare 'NO' se il documento non è soggeto alla Scissione Pagamenti" sqref="I65:I99">
      <formula1>"SI, NO"</formula1>
    </dataValidation>
    <dataValidation type="list" allowBlank="1" showInputMessage="1" showErrorMessage="1" errorTitle="SCISSIONE PAGAMENTI" error="Selezionare 'NO' se il documento non è soggeto alla Scissione Pagamenti" sqref="I66:I99">
      <formula1>"SI, NO"</formula1>
    </dataValidation>
    <dataValidation type="list" allowBlank="1" showInputMessage="1" showErrorMessage="1" errorTitle="SCISSIONE PAGAMENTI" error="Selezionare 'NO' se il documento non è soggeto alla Scissione Pagamenti" sqref="I67:I99">
      <formula1>"SI, NO"</formula1>
    </dataValidation>
    <dataValidation type="list" allowBlank="1" showInputMessage="1" showErrorMessage="1" errorTitle="SCISSIONE PAGAMENTI" error="Selezionare 'NO' se il documento non è soggeto alla Scissione Pagamenti" sqref="I68:I99">
      <formula1>"SI, NO"</formula1>
    </dataValidation>
    <dataValidation type="list" allowBlank="1" showInputMessage="1" showErrorMessage="1" errorTitle="SCISSIONE PAGAMENTI" error="Selezionare 'NO' se il documento non è soggeto alla Scissione Pagamenti" sqref="I69:I99">
      <formula1>"SI, NO"</formula1>
    </dataValidation>
    <dataValidation type="list" allowBlank="1" showInputMessage="1" showErrorMessage="1" errorTitle="SCISSIONE PAGAMENTI" error="Selezionare 'NO' se il documento non è soggeto alla Scissione Pagamenti" sqref="I70:I99">
      <formula1>"SI, NO"</formula1>
    </dataValidation>
    <dataValidation type="list" allowBlank="1" showInputMessage="1" showErrorMessage="1" errorTitle="SCISSIONE PAGAMENTI" error="Selezionare 'NO' se il documento non è soggeto alla Scissione Pagamenti" sqref="I71:I99">
      <formula1>"SI, NO"</formula1>
    </dataValidation>
    <dataValidation type="list" allowBlank="1" showInputMessage="1" showErrorMessage="1" errorTitle="SCISSIONE PAGAMENTI" error="Selezionare 'NO' se il documento non è soggeto alla Scissione Pagamenti" sqref="I72:I99">
      <formula1>"SI, NO"</formula1>
    </dataValidation>
    <dataValidation type="list" allowBlank="1" showInputMessage="1" showErrorMessage="1" errorTitle="SCISSIONE PAGAMENTI" error="Selezionare 'NO' se il documento non è soggeto alla Scissione Pagamenti" sqref="I73:I99">
      <formula1>"SI, NO"</formula1>
    </dataValidation>
    <dataValidation type="list" allowBlank="1" showInputMessage="1" showErrorMessage="1" errorTitle="SCISSIONE PAGAMENTI" error="Selezionare 'NO' se il documento non è soggeto alla Scissione Pagamenti" sqref="I74:I99">
      <formula1>"SI, NO"</formula1>
    </dataValidation>
    <dataValidation type="list" allowBlank="1" showInputMessage="1" showErrorMessage="1" errorTitle="SCISSIONE PAGAMENTI" error="Selezionare 'NO' se il documento non è soggeto alla Scissione Pagamenti" sqref="I75:I99">
      <formula1>"SI, NO"</formula1>
    </dataValidation>
    <dataValidation type="list" allowBlank="1" showInputMessage="1" showErrorMessage="1" errorTitle="SCISSIONE PAGAMENTI" error="Selezionare 'NO' se il documento non è soggeto alla Scissione Pagamenti" sqref="I76:I99">
      <formula1>"SI, NO"</formula1>
    </dataValidation>
    <dataValidation type="list" allowBlank="1" showInputMessage="1" showErrorMessage="1" errorTitle="SCISSIONE PAGAMENTI" error="Selezionare 'NO' se il documento non è soggeto alla Scissione Pagamenti" sqref="I77:I99">
      <formula1>"SI, NO"</formula1>
    </dataValidation>
    <dataValidation type="list" allowBlank="1" showInputMessage="1" showErrorMessage="1" errorTitle="SCISSIONE PAGAMENTI" error="Selezionare 'NO' se il documento non è soggeto alla Scissione Pagamenti" sqref="I78:I99">
      <formula1>"SI, NO"</formula1>
    </dataValidation>
    <dataValidation type="list" allowBlank="1" showInputMessage="1" showErrorMessage="1" errorTitle="SCISSIONE PAGAMENTI" error="Selezionare 'NO' se il documento non è soggeto alla Scissione Pagamenti" sqref="I79:I99">
      <formula1>"SI, NO"</formula1>
    </dataValidation>
    <dataValidation type="list" allowBlank="1" showInputMessage="1" showErrorMessage="1" errorTitle="SCISSIONE PAGAMENTI" error="Selezionare 'NO' se il documento non è soggeto alla Scissione Pagamenti" sqref="I80:I99">
      <formula1>"SI, NO"</formula1>
    </dataValidation>
    <dataValidation type="list" allowBlank="1" showInputMessage="1" showErrorMessage="1" errorTitle="SCISSIONE PAGAMENTI" error="Selezionare 'NO' se il documento non è soggeto alla Scissione Pagamenti" sqref="I81:I99">
      <formula1>"SI, NO"</formula1>
    </dataValidation>
    <dataValidation type="list" allowBlank="1" showInputMessage="1" showErrorMessage="1" errorTitle="SCISSIONE PAGAMENTI" error="Selezionare 'NO' se il documento non è soggeto alla Scissione Pagamenti" sqref="I82:I99">
      <formula1>"SI, NO"</formula1>
    </dataValidation>
    <dataValidation type="list" allowBlank="1" showInputMessage="1" showErrorMessage="1" errorTitle="SCISSIONE PAGAMENTI" error="Selezionare 'NO' se il documento non è soggeto alla Scissione Pagamenti" sqref="I83:I99">
      <formula1>"SI, NO"</formula1>
    </dataValidation>
    <dataValidation type="list" allowBlank="1" showInputMessage="1" showErrorMessage="1" errorTitle="SCISSIONE PAGAMENTI" error="Selezionare 'NO' se il documento non è soggeto alla Scissione Pagamenti" sqref="I84:I99">
      <formula1>"SI, NO"</formula1>
    </dataValidation>
    <dataValidation type="list" allowBlank="1" showInputMessage="1" showErrorMessage="1" errorTitle="SCISSIONE PAGAMENTI" error="Selezionare 'NO' se il documento non è soggeto alla Scissione Pagamenti" sqref="I85:I99">
      <formula1>"SI, NO"</formula1>
    </dataValidation>
    <dataValidation type="list" allowBlank="1" showInputMessage="1" showErrorMessage="1" errorTitle="SCISSIONE PAGAMENTI" error="Selezionare 'NO' se il documento non è soggeto alla Scissione Pagamenti" sqref="I86:I99">
      <formula1>"SI, NO"</formula1>
    </dataValidation>
    <dataValidation type="list" allowBlank="1" showInputMessage="1" showErrorMessage="1" errorTitle="SCISSIONE PAGAMENTI" error="Selezionare 'NO' se il documento non è soggeto alla Scissione Pagamenti" sqref="I87:I99">
      <formula1>"SI, NO"</formula1>
    </dataValidation>
    <dataValidation type="list" allowBlank="1" showInputMessage="1" showErrorMessage="1" errorTitle="SCISSIONE PAGAMENTI" error="Selezionare 'NO' se il documento non è soggeto alla Scissione Pagamenti" sqref="I88:I99">
      <formula1>"SI, NO"</formula1>
    </dataValidation>
    <dataValidation type="list" allowBlank="1" showInputMessage="1" showErrorMessage="1" errorTitle="SCISSIONE PAGAMENTI" error="Selezionare 'NO' se il documento non è soggeto alla Scissione Pagamenti" sqref="I89:I99">
      <formula1>"SI, NO"</formula1>
    </dataValidation>
    <dataValidation type="list" allowBlank="1" showInputMessage="1" showErrorMessage="1" errorTitle="SCISSIONE PAGAMENTI" error="Selezionare 'NO' se il documento non è soggeto alla Scissione Pagamenti" sqref="I90:I99">
      <formula1>"SI, NO"</formula1>
    </dataValidation>
    <dataValidation type="list" allowBlank="1" showInputMessage="1" showErrorMessage="1" errorTitle="SCISSIONE PAGAMENTI" error="Selezionare 'NO' se il documento non è soggeto alla Scissione Pagamenti" sqref="I91:I99">
      <formula1>"SI, NO"</formula1>
    </dataValidation>
    <dataValidation type="list" allowBlank="1" showInputMessage="1" showErrorMessage="1" errorTitle="SCISSIONE PAGAMENTI" error="Selezionare 'NO' se il documento non è soggeto alla Scissione Pagamenti" sqref="I92:I99">
      <formula1>"SI, NO"</formula1>
    </dataValidation>
    <dataValidation type="list" allowBlank="1" showInputMessage="1" showErrorMessage="1" errorTitle="SCISSIONE PAGAMENTI" error="Selezionare 'NO' se il documento non è soggeto alla Scissione Pagamenti" sqref="I93:I99">
      <formula1>"SI, NO"</formula1>
    </dataValidation>
    <dataValidation type="list" allowBlank="1" showInputMessage="1" showErrorMessage="1" errorTitle="SCISSIONE PAGAMENTI" error="Selezionare 'NO' se il documento non è soggeto alla Scissione Pagamenti" sqref="I94:I99">
      <formula1>"SI, NO"</formula1>
    </dataValidation>
    <dataValidation type="list" allowBlank="1" showInputMessage="1" showErrorMessage="1" errorTitle="SCISSIONE PAGAMENTI" error="Selezionare 'NO' se il documento non è soggeto alla Scissione Pagamenti" sqref="I95:I99">
      <formula1>"SI, NO"</formula1>
    </dataValidation>
    <dataValidation type="list" allowBlank="1" showInputMessage="1" showErrorMessage="1" errorTitle="SCISSIONE PAGAMENTI" error="Selezionare 'NO' se il documento non è soggeto alla Scissione Pagamenti" sqref="I96:I99">
      <formula1>"SI, NO"</formula1>
    </dataValidation>
    <dataValidation type="list" allowBlank="1" showInputMessage="1" showErrorMessage="1" errorTitle="SCISSIONE PAGAMENTI" error="Selezionare 'NO' se il documento non è soggeto alla Scissione Pagamenti" sqref="I97:I99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48" customWidth="1"/>
    <col min="19" max="16384" width="9.140625" style="107"/>
  </cols>
  <sheetData>
    <row r="1" spans="1:18" s="90" customFormat="1" ht="23.1" customHeight="1" x14ac:dyDescent="0.2">
      <c r="A1" s="29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1"/>
      <c r="R1" s="199"/>
    </row>
    <row r="2" spans="1:18" s="97" customFormat="1" ht="15" customHeight="1" x14ac:dyDescent="0.2">
      <c r="R2" s="200"/>
    </row>
    <row r="3" spans="1:18" s="90" customFormat="1" ht="23.1" customHeight="1" x14ac:dyDescent="0.2">
      <c r="A3" s="276" t="s">
        <v>111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251"/>
      <c r="R3" s="199"/>
    </row>
    <row r="4" spans="1:18" s="90" customForma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249"/>
      <c r="R4" s="199"/>
    </row>
    <row r="5" spans="1:18" s="90" customFormat="1" ht="23.1" customHeight="1" x14ac:dyDescent="0.2">
      <c r="A5" s="288" t="s">
        <v>110</v>
      </c>
      <c r="B5" s="288"/>
      <c r="C5" s="288"/>
      <c r="D5" s="288"/>
      <c r="E5" s="288"/>
      <c r="F5" s="288"/>
      <c r="G5" s="288"/>
      <c r="H5" s="288"/>
      <c r="I5" s="289"/>
      <c r="J5" s="231" t="s">
        <v>109</v>
      </c>
      <c r="K5" s="250"/>
      <c r="L5" s="250"/>
      <c r="M5" s="250"/>
      <c r="N5" s="250"/>
      <c r="O5" s="250"/>
      <c r="P5" s="250"/>
      <c r="Q5" s="251"/>
      <c r="R5" s="199"/>
    </row>
    <row r="6" spans="1:18" s="90" customFormat="1" ht="23.1" customHeight="1" x14ac:dyDescent="0.2">
      <c r="C6" s="297" t="s">
        <v>97</v>
      </c>
      <c r="D6" s="298"/>
      <c r="E6" s="298"/>
      <c r="F6" s="298"/>
      <c r="G6" s="299"/>
      <c r="H6" s="192">
        <v>0</v>
      </c>
      <c r="I6" s="196"/>
      <c r="J6" s="295" t="s">
        <v>97</v>
      </c>
      <c r="K6" s="295"/>
      <c r="L6" s="295"/>
      <c r="M6" s="295"/>
      <c r="N6" s="296"/>
      <c r="O6" s="197">
        <v>0</v>
      </c>
      <c r="P6" s="306"/>
      <c r="Q6" s="307"/>
      <c r="R6" s="199"/>
    </row>
    <row r="7" spans="1:18" s="90" customFormat="1" ht="23.1" customHeight="1" x14ac:dyDescent="0.2">
      <c r="C7" s="297" t="s">
        <v>115</v>
      </c>
      <c r="D7" s="298"/>
      <c r="E7" s="298"/>
      <c r="F7" s="298"/>
      <c r="G7" s="193"/>
      <c r="H7" s="192">
        <v>0</v>
      </c>
      <c r="I7" s="194"/>
      <c r="J7" s="293" t="s">
        <v>115</v>
      </c>
      <c r="K7" s="293"/>
      <c r="L7" s="293"/>
      <c r="M7" s="293"/>
      <c r="N7" s="294"/>
      <c r="O7" s="195">
        <v>0</v>
      </c>
      <c r="P7" s="308"/>
      <c r="Q7" s="309"/>
      <c r="R7" s="199"/>
    </row>
    <row r="8" spans="1:18" s="90" customFormat="1" ht="23.1" customHeight="1" x14ac:dyDescent="0.2">
      <c r="C8" s="297" t="s">
        <v>116</v>
      </c>
      <c r="D8" s="298"/>
      <c r="E8" s="298"/>
      <c r="F8" s="298"/>
      <c r="G8" s="193"/>
      <c r="H8" s="192">
        <f>H6-H7</f>
        <v>0</v>
      </c>
      <c r="I8" s="190"/>
      <c r="J8" s="290" t="s">
        <v>117</v>
      </c>
      <c r="K8" s="290"/>
      <c r="L8" s="290"/>
      <c r="M8" s="290"/>
      <c r="N8" s="291"/>
      <c r="O8" s="191">
        <v>0</v>
      </c>
      <c r="P8" s="310"/>
      <c r="Q8" s="311"/>
      <c r="R8" s="199"/>
    </row>
    <row r="9" spans="1:18" s="90" customFormat="1" x14ac:dyDescent="0.2">
      <c r="C9" s="189"/>
      <c r="D9" s="189"/>
      <c r="E9" s="189"/>
      <c r="F9" s="189"/>
      <c r="G9" s="188"/>
      <c r="H9" s="187"/>
      <c r="I9" s="161"/>
      <c r="J9" s="164"/>
      <c r="K9" s="164"/>
      <c r="L9" s="164"/>
      <c r="M9" s="164"/>
      <c r="N9" s="164"/>
      <c r="O9" s="186"/>
      <c r="P9" s="300"/>
      <c r="Q9" s="251"/>
      <c r="R9" s="199"/>
    </row>
    <row r="10" spans="1:18" s="90" customFormat="1" ht="16.5" customHeight="1" x14ac:dyDescent="0.2">
      <c r="A10" s="301" t="s">
        <v>108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3"/>
      <c r="R10" s="199"/>
    </row>
    <row r="11" spans="1:18" s="90" customFormat="1" ht="23.1" customHeight="1" x14ac:dyDescent="0.2">
      <c r="A11" s="231" t="s">
        <v>14</v>
      </c>
      <c r="B11" s="244"/>
      <c r="C11" s="231" t="s">
        <v>15</v>
      </c>
      <c r="D11" s="243"/>
      <c r="E11" s="243"/>
      <c r="F11" s="243"/>
      <c r="G11" s="243"/>
      <c r="H11" s="243"/>
      <c r="I11" s="244"/>
      <c r="J11" s="231" t="s">
        <v>1</v>
      </c>
      <c r="K11" s="244"/>
      <c r="L11" s="146"/>
      <c r="M11" s="231" t="s">
        <v>64</v>
      </c>
      <c r="N11" s="243"/>
      <c r="O11" s="243"/>
      <c r="P11" s="243"/>
      <c r="Q11" s="251"/>
      <c r="R11" s="199"/>
    </row>
    <row r="12" spans="1:18" ht="36" customHeight="1" x14ac:dyDescent="0.2">
      <c r="A12" s="104" t="s">
        <v>21</v>
      </c>
      <c r="B12" s="185" t="s">
        <v>107</v>
      </c>
      <c r="C12" s="104" t="s">
        <v>24</v>
      </c>
      <c r="D12" s="105" t="s">
        <v>25</v>
      </c>
      <c r="E12" s="184" t="s">
        <v>106</v>
      </c>
      <c r="F12" s="104" t="s">
        <v>26</v>
      </c>
      <c r="G12" s="104" t="s">
        <v>28</v>
      </c>
      <c r="H12" s="140" t="s">
        <v>66</v>
      </c>
      <c r="I12" s="106" t="s">
        <v>67</v>
      </c>
      <c r="J12" s="104" t="s">
        <v>30</v>
      </c>
      <c r="K12" s="104" t="s">
        <v>31</v>
      </c>
      <c r="L12" s="131" t="s">
        <v>105</v>
      </c>
      <c r="M12" s="129" t="s">
        <v>66</v>
      </c>
      <c r="N12" s="129" t="s">
        <v>104</v>
      </c>
      <c r="O12" s="201" t="s">
        <v>114</v>
      </c>
      <c r="P12" s="129" t="s">
        <v>65</v>
      </c>
      <c r="Q12" s="198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3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Elisa Bertero</cp:lastModifiedBy>
  <cp:lastPrinted>2015-01-23T09:39:52Z</cp:lastPrinted>
  <dcterms:created xsi:type="dcterms:W3CDTF">1996-11-05T10:16:36Z</dcterms:created>
  <dcterms:modified xsi:type="dcterms:W3CDTF">2025-10-13T15:26:27Z</dcterms:modified>
</cp:coreProperties>
</file>