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showInkAnnotation="0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DEBITI ART 33 COMMA 1 D.LGS 33_2013\ANNO 2025\DEBITI ART 33 COMMA 1 D.LGS 33_2013 - 4^ TRIM 2025\"/>
    </mc:Choice>
  </mc:AlternateContent>
  <xr:revisionPtr revIDLastSave="0" documentId="13_ncr:1_{5DF3A320-25D9-4C64-BB85-A4AB219F17AC}" xr6:coauthVersionLast="36" xr6:coauthVersionMax="36" xr10:uidLastSave="{00000000-0000-0000-0000-000000000000}"/>
  <bookViews>
    <workbookView xWindow="32760" yWindow="32760" windowWidth="28650" windowHeight="9690" firstSheet="6" activeTab="6" xr2:uid="{00000000-000D-0000-FFFF-FFFF00000000}"/>
  </bookViews>
  <sheets>
    <sheet name="SiopeAllegatoB" sheetId="1" state="hidden" r:id="rId1"/>
    <sheet name="Fatture" sheetId="2" state="hidden" r:id="rId2"/>
    <sheet name="Mandati" sheetId="3" state="hidden" r:id="rId3"/>
    <sheet name="FattureTempi" sheetId="4" state="hidden" r:id="rId4"/>
    <sheet name="MandatiTempi" sheetId="5" state="hidden" r:id="rId5"/>
    <sheet name="IndicatoreRiduzioneDebitoCR" sheetId="6" state="hidden" r:id="rId6"/>
    <sheet name="Debiti" sheetId="7" r:id="rId7"/>
    <sheet name="ElencoFatture" sheetId="8" state="hidden" r:id="rId8"/>
  </sheets>
  <definedNames>
    <definedName name="_xlnm._FilterDatabase" localSheetId="6" hidden="1">Debiti!$A$10:$AE$10</definedName>
    <definedName name="_xlnm.Print_Area" localSheetId="6">Debiti!$A$1:$AC$170</definedName>
    <definedName name="_xlnm.Print_Area" localSheetId="7">ElencoFatture!$C$1:$P$72</definedName>
    <definedName name="_xlnm.Print_Area" localSheetId="3">FattureTempi!$A$1:$AI$66</definedName>
    <definedName name="_xlnm.Print_Area" localSheetId="5">IndicatoreRiduzioneDebitoCR!$A$1:$M$16</definedName>
  </definedNames>
  <calcPr calcId="191029"/>
</workbook>
</file>

<file path=xl/calcChain.xml><?xml version="1.0" encoding="utf-8"?>
<calcChain xmlns="http://schemas.openxmlformats.org/spreadsheetml/2006/main">
  <c r="AD111" i="7" l="1"/>
  <c r="C9" i="6" l="1"/>
  <c r="G9" i="6"/>
  <c r="C10" i="6"/>
  <c r="C11" i="6"/>
  <c r="G11" i="6" s="1"/>
  <c r="C13" i="6"/>
  <c r="G13" i="6" s="1"/>
  <c r="G15" i="6"/>
  <c r="L15" i="6" s="1"/>
  <c r="J43" i="7"/>
  <c r="J44" i="7"/>
  <c r="J30" i="7"/>
  <c r="J32" i="7"/>
  <c r="J45" i="7"/>
  <c r="G6" i="7"/>
  <c r="C7" i="6" s="1"/>
  <c r="L13" i="6" s="1"/>
  <c r="J31" i="7"/>
  <c r="J46" i="7"/>
  <c r="J47" i="7"/>
  <c r="J53" i="7"/>
  <c r="J25" i="7"/>
  <c r="J33" i="7"/>
  <c r="J34" i="7"/>
  <c r="J13" i="7"/>
  <c r="J14" i="7"/>
  <c r="J54" i="7"/>
  <c r="J48" i="7"/>
  <c r="J49" i="7"/>
  <c r="J35" i="7"/>
  <c r="J55" i="7"/>
  <c r="J50" i="7"/>
  <c r="J81" i="7"/>
  <c r="J82" i="7"/>
  <c r="J83" i="7"/>
  <c r="J84" i="7"/>
  <c r="J85" i="7"/>
  <c r="J86" i="7"/>
  <c r="J87" i="7"/>
  <c r="J88" i="7"/>
  <c r="J89" i="7"/>
  <c r="J90" i="7"/>
  <c r="J91" i="7"/>
  <c r="J92" i="7"/>
  <c r="J93" i="7"/>
  <c r="J94" i="7"/>
  <c r="J96" i="7"/>
  <c r="J97" i="7"/>
  <c r="J98" i="7"/>
  <c r="J99" i="7"/>
  <c r="J100" i="7"/>
  <c r="J101" i="7"/>
  <c r="J102" i="7"/>
  <c r="J103" i="7"/>
  <c r="J104" i="7"/>
  <c r="J105" i="7"/>
  <c r="J106" i="7"/>
  <c r="J107" i="7"/>
  <c r="J108" i="7"/>
  <c r="J109" i="7"/>
  <c r="J17" i="7"/>
  <c r="J26" i="7"/>
  <c r="J18" i="7"/>
  <c r="J19" i="7"/>
  <c r="J51" i="7"/>
  <c r="J27" i="7"/>
  <c r="J20" i="7"/>
  <c r="J21" i="7"/>
  <c r="J11" i="7"/>
  <c r="J22" i="7"/>
  <c r="J52" i="7"/>
  <c r="J56" i="7"/>
  <c r="J57" i="7"/>
  <c r="J58" i="7"/>
  <c r="J36" i="7"/>
  <c r="J37" i="7"/>
  <c r="J12" i="7"/>
  <c r="J38" i="7"/>
  <c r="J39" i="7"/>
  <c r="J23" i="7"/>
  <c r="J40" i="7"/>
  <c r="J16" i="7"/>
  <c r="J28" i="7"/>
  <c r="J15" i="7"/>
  <c r="J41" i="7"/>
  <c r="J59" i="7"/>
  <c r="J60" i="7"/>
  <c r="J61" i="7"/>
  <c r="J62" i="7"/>
  <c r="J63" i="7"/>
  <c r="J64" i="7"/>
  <c r="J65" i="7"/>
  <c r="J66" i="7"/>
  <c r="J67" i="7"/>
  <c r="J68" i="7"/>
  <c r="J69" i="7"/>
  <c r="J70" i="7"/>
  <c r="J24" i="7"/>
  <c r="J71" i="7"/>
  <c r="J72" i="7"/>
  <c r="J73" i="7"/>
  <c r="J74" i="7"/>
  <c r="J75" i="7"/>
  <c r="J76" i="7"/>
  <c r="J77" i="7"/>
  <c r="J78" i="7"/>
  <c r="J79" i="7"/>
  <c r="J80" i="7"/>
  <c r="J29" i="7"/>
  <c r="J95" i="7"/>
  <c r="J42" i="7"/>
  <c r="G111" i="7"/>
  <c r="G5" i="7" s="1"/>
  <c r="H8" i="8"/>
  <c r="E5" i="6" l="1"/>
</calcChain>
</file>

<file path=xl/sharedStrings.xml><?xml version="1.0" encoding="utf-8"?>
<sst xmlns="http://schemas.openxmlformats.org/spreadsheetml/2006/main" count="1933" uniqueCount="598">
  <si>
    <t>Esportazione Mandati x SIOPE</t>
  </si>
  <si>
    <t>Creditore</t>
  </si>
  <si>
    <t>Codice CIG</t>
  </si>
  <si>
    <t>Numero Mandato</t>
  </si>
  <si>
    <t>Data Mandato</t>
  </si>
  <si>
    <t>Causale Mandato</t>
  </si>
  <si>
    <t>Codice Siope</t>
  </si>
  <si>
    <t>Descrizione Siope</t>
  </si>
  <si>
    <t>Importo Mandato</t>
  </si>
  <si>
    <t>Provvedimento Impegno</t>
  </si>
  <si>
    <t>Consip/Mepa</t>
  </si>
  <si>
    <t>di cui Acquisto Consip/Mepa</t>
  </si>
  <si>
    <t>Comune di DEMO</t>
  </si>
  <si>
    <t>Numero Giorni Pagamento Standard (D)</t>
  </si>
  <si>
    <t>Registrazione</t>
  </si>
  <si>
    <t>Documento</t>
  </si>
  <si>
    <t>Protocollo</t>
  </si>
  <si>
    <t>Area Gestione</t>
  </si>
  <si>
    <t>Capitolo di Bilancio</t>
  </si>
  <si>
    <t>Impegno</t>
  </si>
  <si>
    <t>Mandato</t>
  </si>
  <si>
    <t>Anno</t>
  </si>
  <si>
    <t>Progr.</t>
  </si>
  <si>
    <t>Data (A)</t>
  </si>
  <si>
    <t>Numero</t>
  </si>
  <si>
    <t>Data</t>
  </si>
  <si>
    <t>Descrizione</t>
  </si>
  <si>
    <t>Importo</t>
  </si>
  <si>
    <t>CIG</t>
  </si>
  <si>
    <t>Data (B)</t>
  </si>
  <si>
    <t>Ragione Sociale</t>
  </si>
  <si>
    <t>Partita IVA</t>
  </si>
  <si>
    <t>Codice Fiscale</t>
  </si>
  <si>
    <t>Codice</t>
  </si>
  <si>
    <t>Voce</t>
  </si>
  <si>
    <t>Capitolo</t>
  </si>
  <si>
    <t>Articolo</t>
  </si>
  <si>
    <t>Sub</t>
  </si>
  <si>
    <t>Data (C)</t>
  </si>
  <si>
    <t>Pagamento (C)</t>
  </si>
  <si>
    <t>(D)</t>
  </si>
  <si>
    <t>Estremi Calcolo D.L. 66/2014</t>
  </si>
  <si>
    <t>Diff. (F=C-E)</t>
  </si>
  <si>
    <t>Gg. Pag. (G)</t>
  </si>
  <si>
    <t>H=G o D</t>
  </si>
  <si>
    <t>Ricezione (E=B o A)</t>
  </si>
  <si>
    <t xml:space="preserve">Differenza </t>
  </si>
  <si>
    <t>Liquidazione</t>
  </si>
  <si>
    <t>Ritardi x Responsabilità Creditore</t>
  </si>
  <si>
    <t>Ricezione (A)</t>
  </si>
  <si>
    <t>Pagamento (B)</t>
  </si>
  <si>
    <t>Diff. (C=A-B)</t>
  </si>
  <si>
    <t>Gg. Pag. (E)</t>
  </si>
  <si>
    <t>F=E o D</t>
  </si>
  <si>
    <t>D.L. 66 / 2014 - Tempestività dei Pagamenti - Elenco Mandati senza Fatture</t>
  </si>
  <si>
    <t>D.L. 66 / 2014 - Tempestività dei Pagamenti - Elenco Fatture Pagate</t>
  </si>
  <si>
    <t>Tempestività dei Pagamenti - Elenco Mandati senza Fatture</t>
  </si>
  <si>
    <t>Tempestività dei Pagamenti - Elenco Fatture Pagate</t>
  </si>
  <si>
    <t>Data Scadenza (A)</t>
  </si>
  <si>
    <t>Data Pagamento (B)</t>
  </si>
  <si>
    <t>Importo Fattura (D)</t>
  </si>
  <si>
    <t>Differenza giorni (C=B-A)</t>
  </si>
  <si>
    <t>Indicatore Fattura (E=C X D)</t>
  </si>
  <si>
    <t>Dati Fattura</t>
  </si>
  <si>
    <t>Calcolo</t>
  </si>
  <si>
    <t>ESCLUDI DAL CALCOLO</t>
  </si>
  <si>
    <t>Importo Fattura</t>
  </si>
  <si>
    <t>IVA</t>
  </si>
  <si>
    <t>Scissione Pagamenti</t>
  </si>
  <si>
    <t>Importo Dovuto</t>
  </si>
  <si>
    <t>Data Scadenza</t>
  </si>
  <si>
    <t>Scadenza</t>
  </si>
  <si>
    <t>Ammontare Complessivo dei Debiti e del Numero delle Imprese Creditrici - Elenco Fatture da Pagare al 31/12/2025</t>
  </si>
  <si>
    <t>Ammontare Complessivo dei Debiti</t>
  </si>
  <si>
    <t>Numero Imprese Creditrici</t>
  </si>
  <si>
    <t>(Da Nota IFEL del 21/11/2019)</t>
  </si>
  <si>
    <r>
      <t xml:space="preserve"> &gt; se </t>
    </r>
    <r>
      <rPr>
        <b/>
        <i/>
        <sz val="9"/>
        <color indexed="8"/>
        <rFont val="Calibri"/>
        <family val="2"/>
      </rPr>
      <t>R</t>
    </r>
    <r>
      <rPr>
        <i/>
        <sz val="9"/>
        <color indexed="8"/>
        <rFont val="Calibri"/>
        <family val="2"/>
      </rPr>
      <t xml:space="preserve"> &gt; 0,9 allora l’indicatore fa scattare l’obbligo di accantonamento per mancata riduzione del debito pregresso secondo la quota massima del 5%. </t>
    </r>
  </si>
  <si>
    <r>
      <t xml:space="preserve">     &gt; se </t>
    </r>
    <r>
      <rPr>
        <b/>
        <i/>
        <sz val="9"/>
        <color indexed="8"/>
        <rFont val="Calibri"/>
        <family val="2"/>
      </rPr>
      <t>R</t>
    </r>
    <r>
      <rPr>
        <i/>
        <sz val="9"/>
        <color indexed="8"/>
        <rFont val="Calibri"/>
        <family val="2"/>
      </rPr>
      <t xml:space="preserve"> &lt;= 0,9 allora l’indicatore individua un caso da non sanzionare sotto il profilo della mancata riduzione del debito pregresso e si passa ad elaborare il ritardo annuale dei pagamenti;</t>
    </r>
  </si>
  <si>
    <r>
      <t xml:space="preserve">  o calcoliamo il rapporto dei due importi</t>
    </r>
    <r>
      <rPr>
        <b/>
        <i/>
        <sz val="9"/>
        <color indexed="8"/>
        <rFont val="Calibri"/>
        <family val="2"/>
      </rPr>
      <t xml:space="preserve"> R</t>
    </r>
    <r>
      <rPr>
        <i/>
        <sz val="9"/>
        <color indexed="8"/>
        <rFont val="Calibri"/>
        <family val="2"/>
      </rPr>
      <t>=(STOCK-1)/(STOCK-2)</t>
    </r>
  </si>
  <si>
    <r>
      <t xml:space="preserve">  o calcoliamo l’ammontare dello stock di debiti commerciali residui scaduti e non pagati alla fine del secondo esercizio precedente, che chiameremo </t>
    </r>
    <r>
      <rPr>
        <b/>
        <i/>
        <sz val="9"/>
        <color indexed="8"/>
        <rFont val="Calibri"/>
        <family val="2"/>
      </rPr>
      <t>STOCK-2</t>
    </r>
    <r>
      <rPr>
        <i/>
        <sz val="9"/>
        <color indexed="8"/>
        <rFont val="Calibri"/>
        <family val="2"/>
      </rPr>
      <t xml:space="preserve">;   </t>
    </r>
  </si>
  <si>
    <t xml:space="preserve">- altrimenti (STOCK-1 maggiore del 5% del totale fatture): </t>
  </si>
  <si>
    <t xml:space="preserve">  o  l’indicatore individua un caso da non sanzionare sotto il profilo della  mancata riduzione del debito pregresso e si passa ad elaborare l’indicatore di ritardo annuale dei pagamenti;</t>
  </si>
  <si>
    <r>
      <t xml:space="preserve">- se </t>
    </r>
    <r>
      <rPr>
        <b/>
        <i/>
        <sz val="9"/>
        <color indexed="8"/>
        <rFont val="Calibri"/>
        <family val="2"/>
      </rPr>
      <t>STOCK-1</t>
    </r>
    <r>
      <rPr>
        <i/>
        <sz val="9"/>
        <color indexed="8"/>
        <rFont val="Calibri"/>
        <family val="2"/>
      </rPr>
      <t xml:space="preserve"> è minore o uguale al 5% del totale delle fatture ricevute nell’esercizio precedente: </t>
    </r>
  </si>
  <si>
    <r>
      <t xml:space="preserve">- calcoliamo l’ammontare dello stock di debiti commerciali residui scaduti e non pagati alla fine dell’esercizio precedente, che chiameremo </t>
    </r>
    <r>
      <rPr>
        <b/>
        <i/>
        <sz val="9"/>
        <color indexed="8"/>
        <rFont val="Calibri"/>
        <family val="2"/>
      </rPr>
      <t>STOCK-1</t>
    </r>
    <r>
      <rPr>
        <i/>
        <sz val="9"/>
        <color indexed="8"/>
        <rFont val="Calibri"/>
        <family val="2"/>
      </rPr>
      <t xml:space="preserve">; </t>
    </r>
  </si>
  <si>
    <t xml:space="preserve">L’algoritmo per il calcolo dell’indicatore di riduzione del debito è il seguente: </t>
  </si>
  <si>
    <t>(2)</t>
  </si>
  <si>
    <t>(R) &lt;= 0,90</t>
  </si>
  <si>
    <t>Rapporto Stock (R) = (STOCK - 1) / (STOCK - 2)</t>
  </si>
  <si>
    <t>Ammontare Complessivo dei Debiti 2019 (STOCK - 2)</t>
  </si>
  <si>
    <t>(1)</t>
  </si>
  <si>
    <t>(STOCK - 1) &lt;=  5 % dell'Importo delle fatture</t>
  </si>
  <si>
    <t xml:space="preserve"> 5% dell'Importo Totale delle Fatture</t>
  </si>
  <si>
    <t xml:space="preserve">Importo Totale Fatture dell'Anno </t>
  </si>
  <si>
    <t>*Vedi dettaglio nel foglio ElencoFatture</t>
  </si>
  <si>
    <t>Importo Totale Fatture dell'Anno (NETTO)</t>
  </si>
  <si>
    <t>Importo Totale Fatture dell'Anno (IVA)</t>
  </si>
  <si>
    <t>5 % fatture</t>
  </si>
  <si>
    <t>Importo Totale Fatture dell'Anno (LORDO)</t>
  </si>
  <si>
    <t>*Vedi dettaglio nel foglio Debiti</t>
  </si>
  <si>
    <t>Ammontare Complessivo dei Debiti 2020 (STOCK - 1)</t>
  </si>
  <si>
    <t>Rispettato se (1) o (2) è uguale a SI</t>
  </si>
  <si>
    <t>RISPETTATO</t>
  </si>
  <si>
    <t xml:space="preserve">Indicatore di Riduzione del Debito Commerciale Residuo </t>
  </si>
  <si>
    <t>Indicatore di Riduzione del Debito Commerciale Residuo</t>
  </si>
  <si>
    <t>Importo IVA</t>
  </si>
  <si>
    <t>Data PEC / Data Protocollo/ Data Registrazione</t>
  </si>
  <si>
    <t>Stato Fattura    (I / L / P)</t>
  </si>
  <si>
    <t>Numero Movimento</t>
  </si>
  <si>
    <t>Vengono visualizzate tutte le Fatture Acquisto la cui data PEC (in altrnativa se non valorizzata Data Protocollo o Data Registrazione) è del 2020</t>
  </si>
  <si>
    <t>Importi CALCOLO</t>
  </si>
  <si>
    <t>Importi TOTALI</t>
  </si>
  <si>
    <t>Indicatore di Riduzione del Debito Residuo - Elenco Fatture dell'Anno</t>
  </si>
  <si>
    <t>(*) Importo Complessivo dei Debiti al Netto dell'Iva</t>
  </si>
  <si>
    <t>Identificativo SDI</t>
  </si>
  <si>
    <t>Importo Calcolo</t>
  </si>
  <si>
    <t>Importo Totale Fatture dell'Anno (IVA SPLIT PAYMENT)</t>
  </si>
  <si>
    <t>Importo Totale Fatture dell'Anno (NETTO IVA SPLIT PAYMENT)</t>
  </si>
  <si>
    <t>Importo Totale Fatture dell'Anno (NETTO SPLIT PAYMENT)</t>
  </si>
  <si>
    <t>Comune di Volpiano</t>
  </si>
  <si>
    <t>31/12/2025</t>
  </si>
  <si>
    <t>426</t>
  </si>
  <si>
    <t>29/12/2025</t>
  </si>
  <si>
    <t/>
  </si>
  <si>
    <t>SI</t>
  </si>
  <si>
    <t>B1DFECE1AC</t>
  </si>
  <si>
    <t>16341531669</t>
  </si>
  <si>
    <t>2025</t>
  </si>
  <si>
    <t>34276</t>
  </si>
  <si>
    <t>30/12/2025</t>
  </si>
  <si>
    <t>A.A.T. AZIENDA AUTONOLEGGIO TORINO</t>
  </si>
  <si>
    <t>07490100018</t>
  </si>
  <si>
    <t>6</t>
  </si>
  <si>
    <t>SETTORE  SOCIO ASSISTENZIALE EDUCATIVO CULTURALE</t>
  </si>
  <si>
    <t>1040503</t>
  </si>
  <si>
    <t>427</t>
  </si>
  <si>
    <t>16341546652</t>
  </si>
  <si>
    <t>34277</t>
  </si>
  <si>
    <t>1110203</t>
  </si>
  <si>
    <t>3026</t>
  </si>
  <si>
    <t>16/12/2025</t>
  </si>
  <si>
    <t>Ditta Ferro Car Service s.a.s P.IVA : 11494530014:Determinazione a contrarre e affidamento diretto ai sensi dell art. 50 comma 1 lett. a) del D.lgs n. 36/2023 per la manutenzione degli veicoli in dotazione al parco mezzi della Polizia Locale. Annualita 2025.</t>
  </si>
  <si>
    <t>B5DFBC94ED</t>
  </si>
  <si>
    <t>16313452592</t>
  </si>
  <si>
    <t>33880</t>
  </si>
  <si>
    <t>24/12/2025</t>
  </si>
  <si>
    <t>A.D.I. MOTORS S.A.S. DI GIACOMINI ALESSANDRO &amp; C.</t>
  </si>
  <si>
    <t>11494530014</t>
  </si>
  <si>
    <t>5</t>
  </si>
  <si>
    <t>SETTORE POLIZIA  LOCALE</t>
  </si>
  <si>
    <t>1030103</t>
  </si>
  <si>
    <t>FATTPA 15_25</t>
  </si>
  <si>
    <t>Servizio di Trasporto mediante noleggio veicoli con conducente per alunni diversamente abili alle Scuole Secondarie di II Grado per l anno formativo 2025/2026. Determina a contrarre e affidamento.</t>
  </si>
  <si>
    <t>B7C1E86C32</t>
  </si>
  <si>
    <t>16329695001</t>
  </si>
  <si>
    <t>34138</t>
  </si>
  <si>
    <t>A.Z. DI PIEROBON ERMINIO</t>
  </si>
  <si>
    <t>06018350014</t>
  </si>
  <si>
    <t>PRBRMN58H16L219E</t>
  </si>
  <si>
    <t>1100403</t>
  </si>
  <si>
    <t>FPA 13/25</t>
  </si>
  <si>
    <t>NO</t>
  </si>
  <si>
    <t>B53D66ED19</t>
  </si>
  <si>
    <t>16341723115</t>
  </si>
  <si>
    <t>34278</t>
  </si>
  <si>
    <t>ABC MARKETING &amp; COMUNICAZIONE DI BERGAMINI NADIA</t>
  </si>
  <si>
    <t>12455160015</t>
  </si>
  <si>
    <t>BRGNDA59M63E379O</t>
  </si>
  <si>
    <t>1</t>
  </si>
  <si>
    <t>SETTORE AMMINISTRATIVO E SERVIZI ALLA PERSONA</t>
  </si>
  <si>
    <t>1010203</t>
  </si>
  <si>
    <t>28/E</t>
  </si>
  <si>
    <t>26/12/2025</t>
  </si>
  <si>
    <t>B971F0075E</t>
  </si>
  <si>
    <t>16319617365</t>
  </si>
  <si>
    <t>33982</t>
  </si>
  <si>
    <t>BALLESIO LUCA D.I.</t>
  </si>
  <si>
    <t>11052690010</t>
  </si>
  <si>
    <t>BLLLCU85M24C722A</t>
  </si>
  <si>
    <t>4</t>
  </si>
  <si>
    <t>SETTORE AMBIENTE, LAVORI PUBBLICI, PATRIMONIO E MANUTENZIONI</t>
  </si>
  <si>
    <t>1010503</t>
  </si>
  <si>
    <t>278</t>
  </si>
  <si>
    <t>Affidamento del servizio di manutenzione, assistenza informatica e di Amministratore di Sistema. Periodo 01.04.2025 31.03.2028. Affidamento servizio e impegno di spesa.</t>
  </si>
  <si>
    <t>B607FF4A7B</t>
  </si>
  <si>
    <t>16335671681</t>
  </si>
  <si>
    <t>34187</t>
  </si>
  <si>
    <t>C.&amp; D. DI DUTTO E COMETTO S.N.C.</t>
  </si>
  <si>
    <t>06866160010</t>
  </si>
  <si>
    <t>2534</t>
  </si>
  <si>
    <t>Vendita Iva da versare a cura del cessionario o committente ai sensi dell'art. 17-ter del D.P.R. n. 633/1972 (scissione dei pagamenti)</t>
  </si>
  <si>
    <t>B5BDC89714</t>
  </si>
  <si>
    <t>16340260074</t>
  </si>
  <si>
    <t>34270</t>
  </si>
  <si>
    <t>CASALETTO EDILIZIA S.A.S.</t>
  </si>
  <si>
    <t>05721060019</t>
  </si>
  <si>
    <t>1010502</t>
  </si>
  <si>
    <t>X00194</t>
  </si>
  <si>
    <t>B588A76633</t>
  </si>
  <si>
    <t>16349941985</t>
  </si>
  <si>
    <t>34408</t>
  </si>
  <si>
    <t>CELESIA CARLO</t>
  </si>
  <si>
    <t>00971380019</t>
  </si>
  <si>
    <t>CLSCLG50R19H340Y</t>
  </si>
  <si>
    <t>4303/PA</t>
  </si>
  <si>
    <t>23/12/2025</t>
  </si>
  <si>
    <t>B9A876211F</t>
  </si>
  <si>
    <t>16305610783</t>
  </si>
  <si>
    <t>33813</t>
  </si>
  <si>
    <t>CENTRO UFFICI s.r.l.</t>
  </si>
  <si>
    <t>03095020362</t>
  </si>
  <si>
    <t>1050102</t>
  </si>
  <si>
    <t>S/2025/1154/PA</t>
  </si>
  <si>
    <t>8081725273</t>
  </si>
  <si>
    <t>34174</t>
  </si>
  <si>
    <t>CIVISMART S.p.a.</t>
  </si>
  <si>
    <t>02121810762</t>
  </si>
  <si>
    <t>1010102</t>
  </si>
  <si>
    <t>V4-1633</t>
  </si>
  <si>
    <t>17/12/2025</t>
  </si>
  <si>
    <t>B621919D7C</t>
  </si>
  <si>
    <t>33442</t>
  </si>
  <si>
    <t>19/12/2025</t>
  </si>
  <si>
    <t>COGEIS S.P.A.</t>
  </si>
  <si>
    <t>11003900013</t>
  </si>
  <si>
    <t>2040201</t>
  </si>
  <si>
    <t>10/SP</t>
  </si>
  <si>
    <t>FATTURA DI VENDITA SPLIT PAYMENT</t>
  </si>
  <si>
    <t>B5BDD2ABEF</t>
  </si>
  <si>
    <t>16349911798</t>
  </si>
  <si>
    <t>34411</t>
  </si>
  <si>
    <t>COLORE TORINO S.R.L.</t>
  </si>
  <si>
    <t>09243390011</t>
  </si>
  <si>
    <t>58</t>
  </si>
  <si>
    <t>Fattura</t>
  </si>
  <si>
    <t>34275</t>
  </si>
  <si>
    <t>CONSORZIO DI AREA VASTA CB 16</t>
  </si>
  <si>
    <t>08867800016</t>
  </si>
  <si>
    <t>2</t>
  </si>
  <si>
    <t>SETTORE FINANZIARIO</t>
  </si>
  <si>
    <t>54/003</t>
  </si>
  <si>
    <t>Editori Il Risveglio S.r.l. Impegno di spesa per l acquisto di spazi pubblicitari sui giornali per le manifestazioni organizzate dal Comune per le feste di Natale 2025.</t>
  </si>
  <si>
    <t>B96FFFE0BB</t>
  </si>
  <si>
    <t>16330594274</t>
  </si>
  <si>
    <t>34166</t>
  </si>
  <si>
    <t>EDITORI IL RISVEGLIO S.R.L.</t>
  </si>
  <si>
    <t>02707610016</t>
  </si>
  <si>
    <t>SF00199361</t>
  </si>
  <si>
    <t>5985728AFF</t>
  </si>
  <si>
    <t>16350342154</t>
  </si>
  <si>
    <t>34409</t>
  </si>
  <si>
    <t>ENEL SOLE SRL</t>
  </si>
  <si>
    <t>15844561009</t>
  </si>
  <si>
    <t>02322600541</t>
  </si>
  <si>
    <t>1080203</t>
  </si>
  <si>
    <t>FE000028</t>
  </si>
  <si>
    <t>B8F9748995</t>
  </si>
  <si>
    <t>16337005478</t>
  </si>
  <si>
    <t>34230</t>
  </si>
  <si>
    <t>EUROCOLOR TORINO S.R.L.</t>
  </si>
  <si>
    <t>09725320015</t>
  </si>
  <si>
    <t>1050202</t>
  </si>
  <si>
    <t>20/12/2025</t>
  </si>
  <si>
    <t>25CPA06784</t>
  </si>
  <si>
    <t>15/12/2025</t>
  </si>
  <si>
    <t>9704060BA2</t>
  </si>
  <si>
    <t>16275599027</t>
  </si>
  <si>
    <t>33269</t>
  </si>
  <si>
    <t>18/12/2025</t>
  </si>
  <si>
    <t>EURORISTORAZIONE S.R.L.</t>
  </si>
  <si>
    <t>01998810244</t>
  </si>
  <si>
    <t>1040103</t>
  </si>
  <si>
    <t>25CPA06785</t>
  </si>
  <si>
    <t>16275599163</t>
  </si>
  <si>
    <t>33314</t>
  </si>
  <si>
    <t>25CPA06786</t>
  </si>
  <si>
    <t>16275599210</t>
  </si>
  <si>
    <t>33268</t>
  </si>
  <si>
    <t>1010107</t>
  </si>
  <si>
    <t>25CPA06787</t>
  </si>
  <si>
    <t>16275599101</t>
  </si>
  <si>
    <t>33270</t>
  </si>
  <si>
    <t>1040303</t>
  </si>
  <si>
    <t>25CPA06788</t>
  </si>
  <si>
    <t>16275597455</t>
  </si>
  <si>
    <t>33312</t>
  </si>
  <si>
    <t>25CPA06789</t>
  </si>
  <si>
    <t>16275599431</t>
  </si>
  <si>
    <t>33288</t>
  </si>
  <si>
    <t>1100103</t>
  </si>
  <si>
    <t>25CPA06790</t>
  </si>
  <si>
    <t>16275597553</t>
  </si>
  <si>
    <t>33313</t>
  </si>
  <si>
    <t>25CPA06791</t>
  </si>
  <si>
    <t>16275597364</t>
  </si>
  <si>
    <t>33315</t>
  </si>
  <si>
    <t>25CPA06792</t>
  </si>
  <si>
    <t>16275599371</t>
  </si>
  <si>
    <t>33321</t>
  </si>
  <si>
    <t>25CPA06793</t>
  </si>
  <si>
    <t>16275599932</t>
  </si>
  <si>
    <t>33289</t>
  </si>
  <si>
    <t>25CPA06794</t>
  </si>
  <si>
    <t>16275597495</t>
  </si>
  <si>
    <t>33326</t>
  </si>
  <si>
    <t>25CPA06795</t>
  </si>
  <si>
    <t>16275599831</t>
  </si>
  <si>
    <t>33300</t>
  </si>
  <si>
    <t>25CPA06796</t>
  </si>
  <si>
    <t>16275597404</t>
  </si>
  <si>
    <t>33267</t>
  </si>
  <si>
    <t>25CPA06797</t>
  </si>
  <si>
    <t>16275599546</t>
  </si>
  <si>
    <t>33308</t>
  </si>
  <si>
    <t>25CPA06851</t>
  </si>
  <si>
    <t>22/12/2025</t>
  </si>
  <si>
    <t>16349603956</t>
  </si>
  <si>
    <t>34402</t>
  </si>
  <si>
    <t>25CPA06852</t>
  </si>
  <si>
    <t>16349604291</t>
  </si>
  <si>
    <t>34406</t>
  </si>
  <si>
    <t>25CPA06853</t>
  </si>
  <si>
    <t>16349603910</t>
  </si>
  <si>
    <t>34392</t>
  </si>
  <si>
    <t>25CPA06854</t>
  </si>
  <si>
    <t>16349603496</t>
  </si>
  <si>
    <t>34410</t>
  </si>
  <si>
    <t>25CPA06855</t>
  </si>
  <si>
    <t>16349603535</t>
  </si>
  <si>
    <t>34396</t>
  </si>
  <si>
    <t>25CPA06856</t>
  </si>
  <si>
    <t>16349603631</t>
  </si>
  <si>
    <t>34395</t>
  </si>
  <si>
    <t>25CPA06857</t>
  </si>
  <si>
    <t>16349603447</t>
  </si>
  <si>
    <t>34398</t>
  </si>
  <si>
    <t>25CPA06858</t>
  </si>
  <si>
    <t>16349603412</t>
  </si>
  <si>
    <t>34393</t>
  </si>
  <si>
    <t>25CPA06859</t>
  </si>
  <si>
    <t>16349604144</t>
  </si>
  <si>
    <t>34397</t>
  </si>
  <si>
    <t>25CPA06860</t>
  </si>
  <si>
    <t>16349603991</t>
  </si>
  <si>
    <t>34407</t>
  </si>
  <si>
    <t>25CPA06861</t>
  </si>
  <si>
    <t>16349604358</t>
  </si>
  <si>
    <t>34403</t>
  </si>
  <si>
    <t>25CPA06862</t>
  </si>
  <si>
    <t>16349604450</t>
  </si>
  <si>
    <t>34401</t>
  </si>
  <si>
    <t>25CPA06863</t>
  </si>
  <si>
    <t>16349604402</t>
  </si>
  <si>
    <t>34391</t>
  </si>
  <si>
    <t>25CPA06864</t>
  </si>
  <si>
    <t>16349604328</t>
  </si>
  <si>
    <t>34394</t>
  </si>
  <si>
    <t>446</t>
  </si>
  <si>
    <t>Fornitura di abeti di Natale - Determinazione a contrarre e affidamento diretto, ai sensi dell art. 50, comma 1, lett. b) del D.Lgs n. 36/2023 - CIG: B974AD74E2.</t>
  </si>
  <si>
    <t>B974AD74E2</t>
  </si>
  <si>
    <t>16295165267</t>
  </si>
  <si>
    <t>33513</t>
  </si>
  <si>
    <t>FIORE SRL</t>
  </si>
  <si>
    <t>06291190012</t>
  </si>
  <si>
    <t>1090602</t>
  </si>
  <si>
    <t>84/PA</t>
  </si>
  <si>
    <t>B5910E7801</t>
  </si>
  <si>
    <t>16300800291</t>
  </si>
  <si>
    <t>33732</t>
  </si>
  <si>
    <t>GARIGLIO DARIO SRL</t>
  </si>
  <si>
    <t>09948160016</t>
  </si>
  <si>
    <t>1060203</t>
  </si>
  <si>
    <t>FPA 2/25</t>
  </si>
  <si>
    <t>B92EFE1C96</t>
  </si>
  <si>
    <t>16300032006</t>
  </si>
  <si>
    <t>33717</t>
  </si>
  <si>
    <t>GDS DI CAMPO ERIK</t>
  </si>
  <si>
    <t>11211370017</t>
  </si>
  <si>
    <t>CMPRKE77R21L219L</t>
  </si>
  <si>
    <t>FPA 3/25</t>
  </si>
  <si>
    <t>Decisione a contrarre per la verifica e manutenzione impianto fotovoltaico del comune di Volpiano - annualita 2025-2026-2027 Affidamento CIG: B92EFE1C96</t>
  </si>
  <si>
    <t>16300042186</t>
  </si>
  <si>
    <t>33729</t>
  </si>
  <si>
    <t>190</t>
  </si>
  <si>
    <t>BATTERIE RADIO POLIZIA MUNICIPALE</t>
  </si>
  <si>
    <t>B91F59603D</t>
  </si>
  <si>
    <t>16339342737</t>
  </si>
  <si>
    <t>34265</t>
  </si>
  <si>
    <t>HELIOPOLIS DI ROSSANIGO CLAUDIO</t>
  </si>
  <si>
    <t>08272800015</t>
  </si>
  <si>
    <t>RSSCLD60S16L219Y</t>
  </si>
  <si>
    <t>246</t>
  </si>
  <si>
    <t>2025_066_103 RLS + 068_104 ADD PREV. INC 1 + 085_107 ADD. P. SOCCORSO</t>
  </si>
  <si>
    <t>B8FD07586B</t>
  </si>
  <si>
    <t>16304806110</t>
  </si>
  <si>
    <t>33787</t>
  </si>
  <si>
    <t>ICOGEI DI CALANNI PILERI LARA</t>
  </si>
  <si>
    <t>11355850014</t>
  </si>
  <si>
    <t>CLNLRA75S65E379R</t>
  </si>
  <si>
    <t>1010603</t>
  </si>
  <si>
    <t>FVL1418/25</t>
  </si>
  <si>
    <t>B9A8A2EFF7</t>
  </si>
  <si>
    <t>33654</t>
  </si>
  <si>
    <t>INFOCLIP S.r.l.</t>
  </si>
  <si>
    <t>04842560965</t>
  </si>
  <si>
    <t>1040502</t>
  </si>
  <si>
    <t>09/12/2025</t>
  </si>
  <si>
    <t>213</t>
  </si>
  <si>
    <t>05/12/2025</t>
  </si>
  <si>
    <t>Affidamento alla Ditta La Russa S.r.l. costruzioni per posa di totem espositori e paline di fermata del bus per il Distretto Urbano del Commercio. CIG: B8BE520E9C.</t>
  </si>
  <si>
    <t>B8BE520E9C</t>
  </si>
  <si>
    <t>16164000832</t>
  </si>
  <si>
    <t>31791</t>
  </si>
  <si>
    <t>LA RUSSA S.R.L.</t>
  </si>
  <si>
    <t>09077430016</t>
  </si>
  <si>
    <t>3</t>
  </si>
  <si>
    <t>SETTORE TERRITORIO</t>
  </si>
  <si>
    <t>FPA 7/25</t>
  </si>
  <si>
    <t>ESIGIBILITA' IVA IMMEDIATA RIFERIMENTO NORMATIVO ART 34 BIS DPR 633/72 SOGGETTO IN REGIME SPECIALE NON SOGGETTO A SCISSIONE DEI PAGAMENTI CIRC.AGENZIA DELLE ENTRATE N.15 DEL 13/04/2014</t>
  </si>
  <si>
    <t>B68F33DD85</t>
  </si>
  <si>
    <t>16298667814</t>
  </si>
  <si>
    <t>33679</t>
  </si>
  <si>
    <t>L'AGRICOLA BALLESIO DI BALLESIO DAVIDE</t>
  </si>
  <si>
    <t>13028340019</t>
  </si>
  <si>
    <t>BLLDVD00L10C722M</t>
  </si>
  <si>
    <t>1090603</t>
  </si>
  <si>
    <t>113/2</t>
  </si>
  <si>
    <t>Z053908AC6</t>
  </si>
  <si>
    <t>16338357321</t>
  </si>
  <si>
    <t>34259</t>
  </si>
  <si>
    <t>LASER S.r.l.</t>
  </si>
  <si>
    <t>04728260011</t>
  </si>
  <si>
    <t>1110503</t>
  </si>
  <si>
    <t>47</t>
  </si>
  <si>
    <t>Cap. 1285.1 'ACQUISTI PER BIBLIOTECA COMUNALE (libri)' del bilancio d'esercizio 2025-27</t>
  </si>
  <si>
    <t>B8FC741032</t>
  </si>
  <si>
    <t>16350124790</t>
  </si>
  <si>
    <t>34405</t>
  </si>
  <si>
    <t>LIBRERIA ALICANTE DI SIMONA MARTINO</t>
  </si>
  <si>
    <t>11352580010</t>
  </si>
  <si>
    <t>MRTSMN75L70C665M</t>
  </si>
  <si>
    <t>48</t>
  </si>
  <si>
    <t>16350124829</t>
  </si>
  <si>
    <t>34399</t>
  </si>
  <si>
    <t>49</t>
  </si>
  <si>
    <t>Crescere con i libri 2026Cap. 1285.1 'ACQUISTI PER BIBLIOTECA COMUNALE (libri)' del bilancio d'esercizio 2025-27</t>
  </si>
  <si>
    <t>16350124560</t>
  </si>
  <si>
    <t>34404</t>
  </si>
  <si>
    <t>0002157621</t>
  </si>
  <si>
    <t>FORNITURA DI SERVIZIO GLOBALE DI GESTIONE DEL CICLO DELLE CONTRAVVENZIONI</t>
  </si>
  <si>
    <t>B658B29427</t>
  </si>
  <si>
    <t>16330763197</t>
  </si>
  <si>
    <t>34169</t>
  </si>
  <si>
    <t>MAGGIOLI S.P.A.</t>
  </si>
  <si>
    <t>02066400405</t>
  </si>
  <si>
    <t>06188330150</t>
  </si>
  <si>
    <t>1/FE</t>
  </si>
  <si>
    <t>Scissione dei pagamenti ai sensi dell'art 17-ter del DPR n. 633/1972</t>
  </si>
  <si>
    <t>B6F4CCD26D</t>
  </si>
  <si>
    <t>16328758736</t>
  </si>
  <si>
    <t>34110</t>
  </si>
  <si>
    <t>NUOVA SEA S.R.L.</t>
  </si>
  <si>
    <t>02940540012</t>
  </si>
  <si>
    <t>1050103</t>
  </si>
  <si>
    <t>10/12/2025</t>
  </si>
  <si>
    <t>1238</t>
  </si>
  <si>
    <t>29/11/2025</t>
  </si>
  <si>
    <t>CODICE C.I.G. B607302BAE</t>
  </si>
  <si>
    <t>B607302BAE</t>
  </si>
  <si>
    <t>16167370989</t>
  </si>
  <si>
    <t>31871</t>
  </si>
  <si>
    <t>06/12/2025</t>
  </si>
  <si>
    <t>OFFICINA GALLUZZO DI GALLUZZO GIOVANNI</t>
  </si>
  <si>
    <t>12017140018</t>
  </si>
  <si>
    <t>GLLGNN67P08L219V</t>
  </si>
  <si>
    <t>688 E1</t>
  </si>
  <si>
    <t>FATTURA</t>
  </si>
  <si>
    <t>B45EFF9502</t>
  </si>
  <si>
    <t>16330321306</t>
  </si>
  <si>
    <t>34152</t>
  </si>
  <si>
    <t>ORSO SOCIETA' COOP. SOCIALE</t>
  </si>
  <si>
    <t>05338190019</t>
  </si>
  <si>
    <t>1060303</t>
  </si>
  <si>
    <t>689 E1</t>
  </si>
  <si>
    <t>16330322602</t>
  </si>
  <si>
    <t>34153</t>
  </si>
  <si>
    <t>5225036713</t>
  </si>
  <si>
    <t>SEND ANTICIPO 50% COMMESSA DI 1/2026</t>
  </si>
  <si>
    <t>16300997840</t>
  </si>
  <si>
    <t>33722</t>
  </si>
  <si>
    <t>PAGOPA S.P.A.</t>
  </si>
  <si>
    <t>15376371009</t>
  </si>
  <si>
    <t>1466</t>
  </si>
  <si>
    <t>Ft Split Payment ex art.17-ter DPR 633/72</t>
  </si>
  <si>
    <t>99433453DF</t>
  </si>
  <si>
    <t>16325629111</t>
  </si>
  <si>
    <t>33989</t>
  </si>
  <si>
    <t>PANPERFOCACCIA Società Cooperativa Sociale - Onlus</t>
  </si>
  <si>
    <t>10842110016</t>
  </si>
  <si>
    <t>348</t>
  </si>
  <si>
    <t>Spazio d’Ascolto per Adolescenti e Giovani. Incarico della gestione del servizio alla psicologa e impegno di spesa per gli anni 2024-2025.</t>
  </si>
  <si>
    <t>Z7F3DB6886</t>
  </si>
  <si>
    <t>16291519269</t>
  </si>
  <si>
    <t>33467</t>
  </si>
  <si>
    <t>PASTORELLI ELISA</t>
  </si>
  <si>
    <t>12352040013</t>
  </si>
  <si>
    <t>PSTLSE90R67G702M</t>
  </si>
  <si>
    <t>755</t>
  </si>
  <si>
    <t>11/12/2025</t>
  </si>
  <si>
    <t>Decisione a contrarre per lavori di manutenzione straordinaria dispositivi antincendio all'interno dell'edificio Palazzo Oliveri - CIG: B47B75D1DF [Ex.Imp. 2024/1691] (Somma Impegnate nell'Esercizio 2025)</t>
  </si>
  <si>
    <t>B47B75D1DF</t>
  </si>
  <si>
    <t>16303820083</t>
  </si>
  <si>
    <t>33748</t>
  </si>
  <si>
    <t>PIU SICUREZZA S.R.L.</t>
  </si>
  <si>
    <t>10044440013</t>
  </si>
  <si>
    <t>2050201</t>
  </si>
  <si>
    <t>115/001</t>
  </si>
  <si>
    <t>DECISIONE A CONTRARRE PER LA FORNITURA DI SOFTWARE BMS (CON LIMITE MASSIMO DI 50 MANUFATTI INSERITI) PER LA GESTIONE DEI DATI RELATIVI ALLE STRUTTURE D SCAVALCO ESISTENTI NEL TERRITORIO COMUNALE DI VOLPIANO PER GLI ANNI 2026/2027/2028 CIG B9596EDA98DETE</t>
  </si>
  <si>
    <t>B9596EDA98</t>
  </si>
  <si>
    <t>16286381415</t>
  </si>
  <si>
    <t>33451</t>
  </si>
  <si>
    <t>PROPONTI S.R.L.</t>
  </si>
  <si>
    <t>01627760299</t>
  </si>
  <si>
    <t>1080102</t>
  </si>
  <si>
    <t>8/PA</t>
  </si>
  <si>
    <t>Fornitura materiale di rappresentanza Affidamento ed impegno di spesa</t>
  </si>
  <si>
    <t>B9B0417A74</t>
  </si>
  <si>
    <t>16330119577</t>
  </si>
  <si>
    <t>34148</t>
  </si>
  <si>
    <t>PROXIMA SAS DI GIBIINO</t>
  </si>
  <si>
    <t>05925940016</t>
  </si>
  <si>
    <t>002005/25</t>
  </si>
  <si>
    <t>Z04392CB05</t>
  </si>
  <si>
    <t>34362</t>
  </si>
  <si>
    <t>S.A.E.T. ASCENSORI DI PIETRANTONIO &amp; C. S.N.C.</t>
  </si>
  <si>
    <t>02598760011</t>
  </si>
  <si>
    <t>1040203</t>
  </si>
  <si>
    <t>1080103</t>
  </si>
  <si>
    <t>002006/25</t>
  </si>
  <si>
    <t>34361</t>
  </si>
  <si>
    <t>1050203</t>
  </si>
  <si>
    <t>1010303</t>
  </si>
  <si>
    <t>2500021877-PA</t>
  </si>
  <si>
    <t>Bolletta Servizio Idrico relativa al periodo 16/06/2025 - 15/12/2025</t>
  </si>
  <si>
    <t>16296297694</t>
  </si>
  <si>
    <t>33661</t>
  </si>
  <si>
    <t>S.M.A.T. S.P.A.</t>
  </si>
  <si>
    <t>07937540016</t>
  </si>
  <si>
    <t>2500023135-PA</t>
  </si>
  <si>
    <t>Bolletta Servizio Idrico relativa al periodo 01/07/2025 - 31/12/2025</t>
  </si>
  <si>
    <t>16347967786</t>
  </si>
  <si>
    <t>34353</t>
  </si>
  <si>
    <t>2500023136-PA</t>
  </si>
  <si>
    <t>16347977143</t>
  </si>
  <si>
    <t>34351</t>
  </si>
  <si>
    <t>2500023138-PA</t>
  </si>
  <si>
    <t>16347884308</t>
  </si>
  <si>
    <t>34343</t>
  </si>
  <si>
    <t>1090303</t>
  </si>
  <si>
    <t>2500023139-PA</t>
  </si>
  <si>
    <t>16347985063</t>
  </si>
  <si>
    <t>34352</t>
  </si>
  <si>
    <t>2500023140-PA</t>
  </si>
  <si>
    <t>16347881474</t>
  </si>
  <si>
    <t>34342</t>
  </si>
  <si>
    <t>2500023141-PA</t>
  </si>
  <si>
    <t>16347832450</t>
  </si>
  <si>
    <t>34338</t>
  </si>
  <si>
    <t>2500023701-PA</t>
  </si>
  <si>
    <t>16347979286</t>
  </si>
  <si>
    <t>34354</t>
  </si>
  <si>
    <t>2500023735-PA</t>
  </si>
  <si>
    <t>34350</t>
  </si>
  <si>
    <t>2500023791-PA</t>
  </si>
  <si>
    <t>Bolletta Servizio Idrico relativa al periodo 01/10/2025 - 31/12/2025</t>
  </si>
  <si>
    <t>16348625056</t>
  </si>
  <si>
    <t>34384</t>
  </si>
  <si>
    <t>5132</t>
  </si>
  <si>
    <t>Prestazione di servizi Iva da versare a cura del cessionario o committente ai sensi dell'art. 17-ter del D.P.R. n. 633/1972 (scissione dei pagamenti)</t>
  </si>
  <si>
    <t>B7DD73ED81</t>
  </si>
  <si>
    <t>16304695655</t>
  </si>
  <si>
    <t>33786</t>
  </si>
  <si>
    <t>S.T.E.P. S.R.L.</t>
  </si>
  <si>
    <t>02104860909</t>
  </si>
  <si>
    <t>00404/2025</t>
  </si>
  <si>
    <t>"Scissione dei pagamenti - Art. 17-ter delD.P.R. 633/1972"</t>
  </si>
  <si>
    <t>B49C9815DD</t>
  </si>
  <si>
    <t>16313510590</t>
  </si>
  <si>
    <t>33881</t>
  </si>
  <si>
    <t>SAN FRANCESCO ONLUS S.C.S.</t>
  </si>
  <si>
    <t>05843040014</t>
  </si>
  <si>
    <t>3225</t>
  </si>
  <si>
    <t>51343675AE</t>
  </si>
  <si>
    <t>16327266408</t>
  </si>
  <si>
    <t>34057</t>
  </si>
  <si>
    <t>SETA S.P.A.</t>
  </si>
  <si>
    <t>08547180011</t>
  </si>
  <si>
    <t>1090503</t>
  </si>
  <si>
    <t>TOTALE FATTURE: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</si>
</sst>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_-;\-* #,##0_-;_-* &quot;-&quot;_-;_-@_-"/>
    <numFmt numFmtId="165" formatCode="_-[$€-2]\ * #,##0.00_-;\-[$€-2]\ * #,##0.00_-;_-[$€-2]\ * &quot;-&quot;??_-"/>
  </numFmts>
  <fonts count="39" x14ac:knownFonts="1">
    <font>
      <sz val="10"/>
      <name val="Arial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6"/>
      <color indexed="8"/>
      <name val="Calibri"/>
      <family val="2"/>
    </font>
    <font>
      <sz val="9"/>
      <color indexed="8"/>
      <name val="Calibri"/>
      <family val="2"/>
    </font>
    <font>
      <b/>
      <sz val="16"/>
      <name val="Calibri"/>
      <family val="2"/>
    </font>
    <font>
      <sz val="16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8"/>
      <color indexed="8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8"/>
      <name val="Arial"/>
      <family val="2"/>
    </font>
    <font>
      <i/>
      <sz val="8"/>
      <color indexed="8"/>
      <name val="Calibri"/>
      <family val="2"/>
    </font>
    <font>
      <i/>
      <sz val="9"/>
      <color indexed="8"/>
      <name val="Calibri"/>
      <family val="2"/>
    </font>
    <font>
      <b/>
      <i/>
      <sz val="9"/>
      <color indexed="8"/>
      <name val="Calibri"/>
      <family val="2"/>
    </font>
    <font>
      <b/>
      <sz val="11"/>
      <name val="Arial"/>
      <family val="2"/>
    </font>
    <font>
      <sz val="8"/>
      <name val="Times New Roman"/>
      <family val="1"/>
    </font>
    <font>
      <i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0"/>
      <name val="Arial"/>
    </font>
  </fonts>
  <fills count="31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58800012207406E-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AEBD7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0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16" borderId="1" applyNumberFormat="0" applyAlignment="0" applyProtection="0"/>
    <xf numFmtId="0" fontId="5" fillId="0" borderId="2" applyNumberFormat="0" applyFill="0" applyAlignment="0" applyProtection="0"/>
    <xf numFmtId="0" fontId="6" fillId="17" borderId="3" applyNumberFormat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165" fontId="38" fillId="0" borderId="0" applyFont="0" applyFill="0" applyBorder="0" applyAlignment="0" applyProtection="0"/>
    <xf numFmtId="0" fontId="7" fillId="7" borderId="1" applyNumberFormat="0" applyAlignment="0" applyProtection="0"/>
    <xf numFmtId="164" fontId="38" fillId="0" borderId="0" applyFont="0" applyFill="0" applyBorder="0" applyAlignment="0" applyProtection="0"/>
    <xf numFmtId="0" fontId="8" fillId="22" borderId="0" applyNumberFormat="0" applyBorder="0" applyAlignment="0" applyProtection="0"/>
    <xf numFmtId="0" fontId="2" fillId="0" borderId="0"/>
    <xf numFmtId="0" fontId="34" fillId="0" borderId="0"/>
    <xf numFmtId="0" fontId="38" fillId="0" borderId="0"/>
    <xf numFmtId="0" fontId="38" fillId="0" borderId="0"/>
    <xf numFmtId="0" fontId="37" fillId="0" borderId="0"/>
    <xf numFmtId="0" fontId="9" fillId="0" borderId="0"/>
    <xf numFmtId="0" fontId="38" fillId="23" borderId="4" applyNumberFormat="0" applyFont="0" applyAlignment="0" applyProtection="0"/>
    <xf numFmtId="0" fontId="10" fillId="16" borderId="5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</cellStyleXfs>
  <cellXfs count="310">
    <xf numFmtId="0" fontId="0" fillId="0" borderId="0" xfId="0" applyAlignment="1"/>
    <xf numFmtId="4" fontId="0" fillId="0" borderId="0" xfId="0" applyNumberFormat="1" applyAlignment="1">
      <alignment horizontal="right"/>
    </xf>
    <xf numFmtId="4" fontId="1" fillId="0" borderId="0" xfId="0" applyNumberFormat="1" applyFont="1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0" xfId="0" applyNumberFormat="1" applyAlignment="1"/>
    <xf numFmtId="49" fontId="0" fillId="0" borderId="0" xfId="0" applyNumberFormat="1" applyAlignment="1">
      <alignment horizontal="left"/>
    </xf>
    <xf numFmtId="49" fontId="1" fillId="0" borderId="0" xfId="0" applyNumberFormat="1" applyFont="1" applyAlignment="1">
      <alignment horizontal="right"/>
    </xf>
    <xf numFmtId="0" fontId="0" fillId="0" borderId="0" xfId="0" applyAlignment="1" applyProtection="1">
      <alignment horizontal="center"/>
      <protection locked="0"/>
    </xf>
    <xf numFmtId="49" fontId="1" fillId="22" borderId="10" xfId="0" applyNumberFormat="1" applyFont="1" applyFill="1" applyBorder="1" applyAlignment="1">
      <alignment horizontal="center" wrapText="1" shrinkToFit="1"/>
    </xf>
    <xf numFmtId="49" fontId="1" fillId="22" borderId="10" xfId="0" applyNumberFormat="1" applyFont="1" applyFill="1" applyBorder="1" applyAlignment="1">
      <alignment horizontal="left"/>
    </xf>
    <xf numFmtId="49" fontId="1" fillId="22" borderId="10" xfId="0" applyNumberFormat="1" applyFont="1" applyFill="1" applyBorder="1" applyAlignment="1">
      <alignment horizontal="left" wrapText="1" shrinkToFit="1"/>
    </xf>
    <xf numFmtId="0" fontId="1" fillId="22" borderId="10" xfId="0" applyFont="1" applyFill="1" applyBorder="1" applyAlignment="1"/>
    <xf numFmtId="0" fontId="1" fillId="22" borderId="10" xfId="0" applyNumberFormat="1" applyFont="1" applyFill="1" applyBorder="1" applyAlignment="1">
      <alignment horizontal="right" wrapText="1" shrinkToFit="1"/>
    </xf>
    <xf numFmtId="0" fontId="1" fillId="22" borderId="10" xfId="0" applyFont="1" applyFill="1" applyBorder="1" applyAlignment="1" applyProtection="1">
      <alignment horizontal="center"/>
    </xf>
    <xf numFmtId="0" fontId="0" fillId="0" borderId="0" xfId="0" applyFill="1" applyAlignment="1" applyProtection="1">
      <alignment horizontal="center"/>
      <protection locked="0"/>
    </xf>
    <xf numFmtId="0" fontId="17" fillId="0" borderId="0" xfId="32" applyNumberFormat="1" applyFont="1" applyBorder="1" applyAlignment="1">
      <alignment horizontal="center" vertical="center"/>
    </xf>
    <xf numFmtId="0" fontId="20" fillId="0" borderId="11" xfId="32" applyNumberFormat="1" applyFont="1" applyFill="1" applyBorder="1" applyAlignment="1">
      <alignment horizontal="center" vertical="center"/>
    </xf>
    <xf numFmtId="0" fontId="20" fillId="0" borderId="0" xfId="32" applyNumberFormat="1" applyFont="1" applyFill="1" applyBorder="1" applyAlignment="1">
      <alignment horizontal="center" vertical="center"/>
    </xf>
    <xf numFmtId="49" fontId="20" fillId="0" borderId="0" xfId="32" applyNumberFormat="1" applyFont="1" applyFill="1" applyBorder="1" applyAlignment="1">
      <alignment horizontal="center" vertical="center"/>
    </xf>
    <xf numFmtId="0" fontId="20" fillId="0" borderId="0" xfId="32" applyNumberFormat="1" applyFont="1" applyFill="1" applyBorder="1" applyAlignment="1">
      <alignment horizontal="left" vertical="center"/>
    </xf>
    <xf numFmtId="4" fontId="20" fillId="0" borderId="0" xfId="32" applyNumberFormat="1" applyFont="1" applyFill="1" applyBorder="1" applyAlignment="1">
      <alignment horizontal="right" vertical="center"/>
    </xf>
    <xf numFmtId="49" fontId="20" fillId="0" borderId="0" xfId="32" applyNumberFormat="1" applyFont="1" applyFill="1" applyBorder="1" applyAlignment="1" applyProtection="1">
      <alignment horizontal="center" vertical="center"/>
    </xf>
    <xf numFmtId="3" fontId="20" fillId="0" borderId="0" xfId="32" applyNumberFormat="1" applyFont="1" applyFill="1" applyBorder="1" applyAlignment="1">
      <alignment horizontal="right" vertical="center"/>
    </xf>
    <xf numFmtId="3" fontId="20" fillId="0" borderId="0" xfId="32" applyNumberFormat="1" applyFont="1" applyFill="1" applyBorder="1" applyAlignment="1">
      <alignment horizontal="center" vertical="center"/>
    </xf>
    <xf numFmtId="3" fontId="17" fillId="0" borderId="0" xfId="32" applyNumberFormat="1" applyFont="1" applyFill="1" applyBorder="1" applyAlignment="1">
      <alignment horizontal="center" vertical="center"/>
    </xf>
    <xf numFmtId="3" fontId="17" fillId="0" borderId="0" xfId="32" applyNumberFormat="1" applyFont="1" applyFill="1" applyBorder="1" applyAlignment="1">
      <alignment horizontal="right" vertical="center"/>
    </xf>
    <xf numFmtId="0" fontId="17" fillId="0" borderId="0" xfId="32" applyNumberFormat="1" applyFont="1" applyFill="1" applyBorder="1" applyAlignment="1">
      <alignment horizontal="center" vertical="center"/>
    </xf>
    <xf numFmtId="0" fontId="17" fillId="0" borderId="12" xfId="32" applyNumberFormat="1" applyFont="1" applyBorder="1" applyAlignment="1">
      <alignment horizontal="center" vertical="center"/>
    </xf>
    <xf numFmtId="0" fontId="17" fillId="0" borderId="13" xfId="32" applyNumberFormat="1" applyFont="1" applyBorder="1" applyAlignment="1">
      <alignment horizontal="center" vertical="center"/>
    </xf>
    <xf numFmtId="49" fontId="17" fillId="0" borderId="13" xfId="32" applyNumberFormat="1" applyFont="1" applyBorder="1" applyAlignment="1">
      <alignment horizontal="center" vertical="center"/>
    </xf>
    <xf numFmtId="0" fontId="17" fillId="0" borderId="13" xfId="32" applyNumberFormat="1" applyFont="1" applyBorder="1" applyAlignment="1">
      <alignment horizontal="left" vertical="center"/>
    </xf>
    <xf numFmtId="4" fontId="17" fillId="0" borderId="13" xfId="32" applyNumberFormat="1" applyFont="1" applyBorder="1" applyAlignment="1">
      <alignment horizontal="right" vertical="center"/>
    </xf>
    <xf numFmtId="3" fontId="2" fillId="0" borderId="14" xfId="32" applyNumberFormat="1" applyFont="1" applyBorder="1" applyAlignment="1" applyProtection="1">
      <alignment horizontal="right" vertical="center"/>
      <protection locked="0"/>
    </xf>
    <xf numFmtId="0" fontId="2" fillId="0" borderId="0" xfId="32" applyNumberFormat="1" applyBorder="1" applyAlignment="1">
      <alignment horizontal="center" vertical="center"/>
    </xf>
    <xf numFmtId="49" fontId="2" fillId="0" borderId="0" xfId="32" applyNumberFormat="1" applyBorder="1" applyAlignment="1">
      <alignment horizontal="center" vertical="center"/>
    </xf>
    <xf numFmtId="0" fontId="2" fillId="0" borderId="0" xfId="32" applyNumberFormat="1" applyBorder="1" applyAlignment="1">
      <alignment horizontal="left" vertical="center"/>
    </xf>
    <xf numFmtId="4" fontId="2" fillId="0" borderId="0" xfId="32" applyNumberFormat="1" applyBorder="1" applyAlignment="1">
      <alignment horizontal="right" vertical="center"/>
    </xf>
    <xf numFmtId="49" fontId="2" fillId="0" borderId="0" xfId="32" applyNumberFormat="1" applyBorder="1" applyAlignment="1" applyProtection="1">
      <alignment horizontal="center" vertical="center"/>
      <protection locked="0"/>
    </xf>
    <xf numFmtId="3" fontId="2" fillId="0" borderId="0" xfId="32" applyNumberFormat="1" applyBorder="1" applyAlignment="1">
      <alignment horizontal="right" vertical="center"/>
    </xf>
    <xf numFmtId="3" fontId="2" fillId="0" borderId="0" xfId="32" applyNumberFormat="1" applyBorder="1" applyAlignment="1">
      <alignment horizontal="center" vertical="center"/>
    </xf>
    <xf numFmtId="3" fontId="2" fillId="0" borderId="0" xfId="32" applyNumberFormat="1" applyFill="1" applyBorder="1" applyAlignment="1">
      <alignment horizontal="center" vertical="center"/>
    </xf>
    <xf numFmtId="0" fontId="2" fillId="0" borderId="0" xfId="32" applyNumberFormat="1" applyFill="1" applyBorder="1" applyAlignment="1">
      <alignment horizontal="center" vertical="center"/>
    </xf>
    <xf numFmtId="0" fontId="21" fillId="0" borderId="0" xfId="32" applyNumberFormat="1" applyFont="1" applyBorder="1" applyAlignment="1">
      <alignment horizontal="center" vertical="center"/>
    </xf>
    <xf numFmtId="49" fontId="21" fillId="0" borderId="0" xfId="32" applyNumberFormat="1" applyFont="1" applyBorder="1" applyAlignment="1">
      <alignment horizontal="center" vertical="center"/>
    </xf>
    <xf numFmtId="0" fontId="21" fillId="0" borderId="0" xfId="32" applyNumberFormat="1" applyFont="1" applyBorder="1" applyAlignment="1">
      <alignment horizontal="left" vertical="center"/>
    </xf>
    <xf numFmtId="4" fontId="21" fillId="0" borderId="0" xfId="32" applyNumberFormat="1" applyFont="1" applyBorder="1" applyAlignment="1">
      <alignment horizontal="right" vertical="center"/>
    </xf>
    <xf numFmtId="0" fontId="21" fillId="0" borderId="0" xfId="37" applyNumberFormat="1" applyFont="1" applyFill="1" applyBorder="1" applyAlignment="1">
      <alignment horizontal="center" vertical="center" wrapText="1"/>
    </xf>
    <xf numFmtId="49" fontId="21" fillId="0" borderId="0" xfId="32" applyNumberFormat="1" applyFont="1" applyBorder="1" applyAlignment="1" applyProtection="1">
      <alignment horizontal="center" vertical="center"/>
      <protection locked="0"/>
    </xf>
    <xf numFmtId="3" fontId="21" fillId="0" borderId="0" xfId="32" applyNumberFormat="1" applyFont="1" applyBorder="1" applyAlignment="1">
      <alignment horizontal="right" vertical="center"/>
    </xf>
    <xf numFmtId="3" fontId="21" fillId="0" borderId="0" xfId="32" applyNumberFormat="1" applyFont="1" applyFill="1" applyBorder="1" applyAlignment="1">
      <alignment horizontal="center" vertical="center"/>
    </xf>
    <xf numFmtId="3" fontId="21" fillId="0" borderId="0" xfId="32" applyNumberFormat="1" applyFont="1" applyBorder="1" applyAlignment="1">
      <alignment horizontal="center" vertical="center"/>
    </xf>
    <xf numFmtId="0" fontId="21" fillId="16" borderId="14" xfId="37" applyNumberFormat="1" applyFont="1" applyFill="1" applyBorder="1" applyAlignment="1">
      <alignment horizontal="center" vertical="center"/>
    </xf>
    <xf numFmtId="49" fontId="21" fillId="4" borderId="15" xfId="37" applyNumberFormat="1" applyFont="1" applyFill="1" applyBorder="1" applyAlignment="1" applyProtection="1">
      <alignment horizontal="center" vertical="center"/>
    </xf>
    <xf numFmtId="49" fontId="21" fillId="16" borderId="14" xfId="37" applyNumberFormat="1" applyFont="1" applyFill="1" applyBorder="1" applyAlignment="1">
      <alignment horizontal="center" vertical="center"/>
    </xf>
    <xf numFmtId="4" fontId="21" fillId="16" borderId="14" xfId="37" applyNumberFormat="1" applyFont="1" applyFill="1" applyBorder="1" applyAlignment="1">
      <alignment horizontal="center" vertical="center"/>
    </xf>
    <xf numFmtId="49" fontId="21" fillId="22" borderId="14" xfId="32" applyNumberFormat="1" applyFont="1" applyFill="1" applyBorder="1" applyAlignment="1" applyProtection="1">
      <alignment horizontal="center" vertical="center"/>
    </xf>
    <xf numFmtId="3" fontId="21" fillId="6" borderId="14" xfId="32" applyNumberFormat="1" applyFont="1" applyFill="1" applyBorder="1" applyAlignment="1">
      <alignment horizontal="center" vertical="center"/>
    </xf>
    <xf numFmtId="49" fontId="21" fillId="0" borderId="0" xfId="37" applyNumberFormat="1" applyFont="1" applyFill="1" applyBorder="1" applyAlignment="1">
      <alignment horizontal="center" vertical="center" wrapText="1"/>
    </xf>
    <xf numFmtId="0" fontId="17" fillId="0" borderId="14" xfId="32" applyNumberFormat="1" applyFont="1" applyBorder="1" applyAlignment="1">
      <alignment horizontal="center" vertical="center"/>
    </xf>
    <xf numFmtId="3" fontId="21" fillId="0" borderId="0" xfId="32" applyNumberFormat="1" applyFont="1" applyBorder="1" applyAlignment="1" applyProtection="1">
      <alignment horizontal="center" vertical="center"/>
      <protection locked="0"/>
    </xf>
    <xf numFmtId="49" fontId="21" fillId="0" borderId="0" xfId="32" applyNumberFormat="1" applyFont="1" applyBorder="1" applyAlignment="1">
      <alignment horizontal="left" vertical="center"/>
    </xf>
    <xf numFmtId="0" fontId="1" fillId="22" borderId="10" xfId="0" applyFont="1" applyFill="1" applyBorder="1" applyAlignment="1">
      <alignment wrapText="1" shrinkToFit="1"/>
    </xf>
    <xf numFmtId="0" fontId="0" fillId="0" borderId="0" xfId="0" applyAlignment="1">
      <alignment horizontal="center" vertical="center"/>
    </xf>
    <xf numFmtId="49" fontId="26" fillId="22" borderId="14" xfId="32" applyNumberFormat="1" applyFont="1" applyFill="1" applyBorder="1" applyAlignment="1" applyProtection="1">
      <alignment horizontal="center" vertical="center" wrapText="1" shrinkToFit="1"/>
    </xf>
    <xf numFmtId="49" fontId="27" fillId="22" borderId="10" xfId="0" applyNumberFormat="1" applyFont="1" applyFill="1" applyBorder="1" applyAlignment="1">
      <alignment horizontal="center" vertical="center" wrapText="1" shrinkToFit="1"/>
    </xf>
    <xf numFmtId="49" fontId="22" fillId="0" borderId="16" xfId="0" applyNumberFormat="1" applyFont="1" applyFill="1" applyBorder="1" applyAlignment="1">
      <alignment horizontal="center"/>
    </xf>
    <xf numFmtId="0" fontId="0" fillId="0" borderId="0" xfId="0" applyFill="1" applyAlignment="1"/>
    <xf numFmtId="0" fontId="0" fillId="0" borderId="17" xfId="0" applyFill="1" applyBorder="1" applyAlignment="1"/>
    <xf numFmtId="49" fontId="27" fillId="22" borderId="10" xfId="0" applyNumberFormat="1" applyFont="1" applyFill="1" applyBorder="1" applyAlignment="1">
      <alignment horizontal="center" vertical="center"/>
    </xf>
    <xf numFmtId="0" fontId="27" fillId="22" borderId="10" xfId="0" applyFont="1" applyFill="1" applyBorder="1" applyAlignment="1">
      <alignment horizontal="center" vertical="center" wrapText="1" shrinkToFit="1"/>
    </xf>
    <xf numFmtId="0" fontId="27" fillId="22" borderId="10" xfId="0" applyFont="1" applyFill="1" applyBorder="1" applyAlignment="1">
      <alignment horizontal="center" vertical="center"/>
    </xf>
    <xf numFmtId="0" fontId="27" fillId="22" borderId="10" xfId="0" applyNumberFormat="1" applyFont="1" applyFill="1" applyBorder="1" applyAlignment="1">
      <alignment horizontal="center" vertical="center" wrapText="1" shrinkToFit="1"/>
    </xf>
    <xf numFmtId="49" fontId="29" fillId="22" borderId="10" xfId="32" applyNumberFormat="1" applyFont="1" applyFill="1" applyBorder="1" applyAlignment="1" applyProtection="1">
      <alignment horizontal="center" vertical="center" wrapText="1" shrinkToFit="1"/>
    </xf>
    <xf numFmtId="49" fontId="29" fillId="22" borderId="10" xfId="32" applyNumberFormat="1" applyFont="1" applyFill="1" applyBorder="1" applyAlignment="1" applyProtection="1">
      <alignment horizontal="center" vertical="center"/>
    </xf>
    <xf numFmtId="3" fontId="29" fillId="6" borderId="10" xfId="32" applyNumberFormat="1" applyFont="1" applyFill="1" applyBorder="1" applyAlignment="1">
      <alignment horizontal="center" vertical="center" wrapText="1" shrinkToFit="1"/>
    </xf>
    <xf numFmtId="49" fontId="28" fillId="0" borderId="0" xfId="0" applyNumberFormat="1" applyFont="1" applyAlignment="1">
      <alignment horizontal="center"/>
    </xf>
    <xf numFmtId="49" fontId="28" fillId="0" borderId="0" xfId="0" applyNumberFormat="1" applyFont="1" applyAlignment="1"/>
    <xf numFmtId="49" fontId="28" fillId="0" borderId="0" xfId="0" applyNumberFormat="1" applyFont="1" applyAlignment="1">
      <alignment horizontal="left"/>
    </xf>
    <xf numFmtId="0" fontId="28" fillId="0" borderId="0" xfId="0" applyFont="1" applyAlignment="1"/>
    <xf numFmtId="4" fontId="28" fillId="0" borderId="0" xfId="0" applyNumberFormat="1" applyFont="1" applyAlignment="1">
      <alignment horizontal="right"/>
    </xf>
    <xf numFmtId="3" fontId="28" fillId="0" borderId="0" xfId="0" applyNumberFormat="1" applyFont="1" applyAlignment="1"/>
    <xf numFmtId="0" fontId="28" fillId="0" borderId="0" xfId="0" applyFont="1" applyAlignment="1" applyProtection="1">
      <protection locked="0"/>
    </xf>
    <xf numFmtId="49" fontId="28" fillId="0" borderId="0" xfId="0" applyNumberFormat="1" applyFont="1" applyAlignment="1" applyProtection="1">
      <protection locked="0"/>
    </xf>
    <xf numFmtId="3" fontId="28" fillId="0" borderId="0" xfId="0" applyNumberFormat="1" applyFont="1" applyAlignment="1" applyProtection="1">
      <protection locked="0"/>
    </xf>
    <xf numFmtId="3" fontId="2" fillId="0" borderId="18" xfId="32" applyNumberFormat="1" applyFont="1" applyBorder="1" applyAlignment="1" applyProtection="1">
      <alignment horizontal="right" vertical="center"/>
      <protection locked="0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28" fillId="0" borderId="0" xfId="0" applyFont="1" applyAlignment="1" applyProtection="1">
      <alignment horizontal="center"/>
      <protection locked="0"/>
    </xf>
    <xf numFmtId="49" fontId="28" fillId="0" borderId="0" xfId="0" applyNumberFormat="1" applyFont="1" applyAlignment="1" applyProtection="1">
      <alignment horizontal="center"/>
      <protection locked="0"/>
    </xf>
    <xf numFmtId="3" fontId="28" fillId="0" borderId="0" xfId="0" applyNumberFormat="1" applyFont="1" applyAlignment="1">
      <alignment horizontal="center"/>
    </xf>
    <xf numFmtId="0" fontId="17" fillId="0" borderId="0" xfId="32" applyNumberFormat="1" applyFont="1" applyBorder="1" applyAlignment="1" applyProtection="1">
      <alignment horizontal="center" vertical="center"/>
    </xf>
    <xf numFmtId="0" fontId="20" fillId="0" borderId="11" xfId="32" applyNumberFormat="1" applyFont="1" applyFill="1" applyBorder="1" applyAlignment="1" applyProtection="1">
      <alignment horizontal="center" vertical="center"/>
    </xf>
    <xf numFmtId="0" fontId="20" fillId="0" borderId="0" xfId="32" applyNumberFormat="1" applyFont="1" applyFill="1" applyBorder="1" applyAlignment="1" applyProtection="1">
      <alignment horizontal="center" vertical="center"/>
    </xf>
    <xf numFmtId="0" fontId="20" fillId="0" borderId="0" xfId="32" applyNumberFormat="1" applyFont="1" applyFill="1" applyBorder="1" applyAlignment="1" applyProtection="1">
      <alignment horizontal="left" vertical="center"/>
    </xf>
    <xf numFmtId="4" fontId="20" fillId="0" borderId="0" xfId="32" applyNumberFormat="1" applyFont="1" applyFill="1" applyBorder="1" applyAlignment="1" applyProtection="1">
      <alignment horizontal="right" vertical="center"/>
    </xf>
    <xf numFmtId="3" fontId="20" fillId="0" borderId="0" xfId="32" applyNumberFormat="1" applyFont="1" applyFill="1" applyBorder="1" applyAlignment="1" applyProtection="1">
      <alignment horizontal="center" vertical="center"/>
    </xf>
    <xf numFmtId="3" fontId="17" fillId="0" borderId="0" xfId="32" applyNumberFormat="1" applyFont="1" applyFill="1" applyBorder="1" applyAlignment="1" applyProtection="1">
      <alignment horizontal="center" vertical="center"/>
    </xf>
    <xf numFmtId="0" fontId="17" fillId="0" borderId="0" xfId="32" applyNumberFormat="1" applyFont="1" applyFill="1" applyBorder="1" applyAlignment="1" applyProtection="1">
      <alignment horizontal="center" vertical="center"/>
    </xf>
    <xf numFmtId="0" fontId="17" fillId="0" borderId="12" xfId="32" applyNumberFormat="1" applyFont="1" applyBorder="1" applyAlignment="1" applyProtection="1">
      <alignment horizontal="center" vertical="center"/>
    </xf>
    <xf numFmtId="0" fontId="17" fillId="0" borderId="13" xfId="32" applyNumberFormat="1" applyFont="1" applyBorder="1" applyAlignment="1" applyProtection="1">
      <alignment horizontal="center" vertical="center"/>
    </xf>
    <xf numFmtId="49" fontId="17" fillId="0" borderId="13" xfId="32" applyNumberFormat="1" applyFont="1" applyBorder="1" applyAlignment="1" applyProtection="1">
      <alignment horizontal="center" vertical="center"/>
    </xf>
    <xf numFmtId="0" fontId="17" fillId="0" borderId="13" xfId="32" applyNumberFormat="1" applyFont="1" applyBorder="1" applyAlignment="1" applyProtection="1">
      <alignment horizontal="left" vertical="center"/>
    </xf>
    <xf numFmtId="4" fontId="17" fillId="0" borderId="13" xfId="32" applyNumberFormat="1" applyFont="1" applyBorder="1" applyAlignment="1" applyProtection="1">
      <alignment horizontal="right" vertical="center"/>
    </xf>
    <xf numFmtId="0" fontId="17" fillId="0" borderId="14" xfId="32" applyNumberFormat="1" applyFont="1" applyBorder="1" applyAlignment="1" applyProtection="1">
      <alignment horizontal="center" vertical="center"/>
    </xf>
    <xf numFmtId="0" fontId="21" fillId="16" borderId="14" xfId="37" applyNumberFormat="1" applyFont="1" applyFill="1" applyBorder="1" applyAlignment="1" applyProtection="1">
      <alignment horizontal="center" vertical="center"/>
    </xf>
    <xf numFmtId="49" fontId="21" fillId="16" borderId="14" xfId="37" applyNumberFormat="1" applyFont="1" applyFill="1" applyBorder="1" applyAlignment="1" applyProtection="1">
      <alignment horizontal="center" vertical="center"/>
    </xf>
    <xf numFmtId="4" fontId="21" fillId="16" borderId="14" xfId="37" applyNumberFormat="1" applyFont="1" applyFill="1" applyBorder="1" applyAlignment="1" applyProtection="1">
      <alignment horizontal="center" vertical="center"/>
    </xf>
    <xf numFmtId="0" fontId="2" fillId="0" borderId="0" xfId="32" applyNumberFormat="1" applyBorder="1" applyAlignment="1" applyProtection="1">
      <alignment horizontal="center" vertical="center"/>
    </xf>
    <xf numFmtId="0" fontId="21" fillId="0" borderId="0" xfId="32" applyNumberFormat="1" applyFont="1" applyBorder="1" applyAlignment="1" applyProtection="1">
      <alignment horizontal="center" vertical="center"/>
    </xf>
    <xf numFmtId="49" fontId="21" fillId="0" borderId="0" xfId="32" applyNumberFormat="1" applyFont="1" applyBorder="1" applyAlignment="1" applyProtection="1">
      <alignment horizontal="center" vertical="center"/>
    </xf>
    <xf numFmtId="49" fontId="21" fillId="0" borderId="0" xfId="32" applyNumberFormat="1" applyFont="1" applyBorder="1" applyAlignment="1" applyProtection="1">
      <alignment horizontal="left" vertical="center"/>
    </xf>
    <xf numFmtId="0" fontId="21" fillId="0" borderId="0" xfId="32" applyNumberFormat="1" applyFont="1" applyBorder="1" applyAlignment="1" applyProtection="1">
      <alignment horizontal="left" vertical="center"/>
    </xf>
    <xf numFmtId="4" fontId="21" fillId="0" borderId="0" xfId="32" applyNumberFormat="1" applyFont="1" applyBorder="1" applyAlignment="1" applyProtection="1">
      <alignment horizontal="right" vertical="center"/>
    </xf>
    <xf numFmtId="0" fontId="21" fillId="0" borderId="0" xfId="37" applyNumberFormat="1" applyFont="1" applyFill="1" applyBorder="1" applyAlignment="1" applyProtection="1">
      <alignment horizontal="center" vertical="center" wrapText="1"/>
    </xf>
    <xf numFmtId="49" fontId="21" fillId="0" borderId="0" xfId="37" applyNumberFormat="1" applyFont="1" applyFill="1" applyBorder="1" applyAlignment="1" applyProtection="1">
      <alignment horizontal="center" vertical="center" wrapText="1"/>
    </xf>
    <xf numFmtId="3" fontId="21" fillId="0" borderId="0" xfId="32" applyNumberFormat="1" applyFont="1" applyBorder="1" applyAlignment="1" applyProtection="1">
      <alignment horizontal="center" vertical="center"/>
    </xf>
    <xf numFmtId="4" fontId="21" fillId="0" borderId="19" xfId="32" applyNumberFormat="1" applyFont="1" applyBorder="1" applyAlignment="1" applyProtection="1">
      <alignment horizontal="right" vertical="center"/>
    </xf>
    <xf numFmtId="3" fontId="2" fillId="0" borderId="0" xfId="32" applyNumberFormat="1" applyBorder="1" applyAlignment="1" applyProtection="1">
      <alignment horizontal="center" vertical="center"/>
    </xf>
    <xf numFmtId="4" fontId="2" fillId="0" borderId="0" xfId="32" applyNumberFormat="1" applyBorder="1" applyAlignment="1" applyProtection="1">
      <alignment horizontal="center" vertical="center"/>
    </xf>
    <xf numFmtId="49" fontId="2" fillId="0" borderId="0" xfId="32" applyNumberFormat="1" applyBorder="1" applyAlignment="1" applyProtection="1">
      <alignment horizontal="center" vertical="center"/>
    </xf>
    <xf numFmtId="0" fontId="2" fillId="0" borderId="0" xfId="32" applyNumberFormat="1" applyBorder="1" applyAlignment="1" applyProtection="1">
      <alignment horizontal="left" vertical="center"/>
    </xf>
    <xf numFmtId="4" fontId="2" fillId="0" borderId="0" xfId="32" applyNumberFormat="1" applyBorder="1" applyAlignment="1" applyProtection="1">
      <alignment horizontal="right" vertical="center"/>
    </xf>
    <xf numFmtId="4" fontId="0" fillId="0" borderId="0" xfId="0" applyNumberFormat="1" applyFill="1" applyAlignment="1">
      <alignment horizontal="right"/>
    </xf>
    <xf numFmtId="4" fontId="29" fillId="22" borderId="10" xfId="32" applyNumberFormat="1" applyFont="1" applyFill="1" applyBorder="1" applyAlignment="1" applyProtection="1">
      <alignment horizontal="center" vertical="center" wrapText="1"/>
    </xf>
    <xf numFmtId="3" fontId="0" fillId="0" borderId="0" xfId="0" applyNumberFormat="1" applyAlignment="1">
      <alignment horizontal="center"/>
    </xf>
    <xf numFmtId="3" fontId="0" fillId="0" borderId="0" xfId="0" applyNumberFormat="1" applyFill="1" applyAlignment="1">
      <alignment horizontal="center"/>
    </xf>
    <xf numFmtId="3" fontId="29" fillId="22" borderId="10" xfId="32" applyNumberFormat="1" applyFont="1" applyFill="1" applyBorder="1" applyAlignment="1" applyProtection="1">
      <alignment horizontal="center" vertical="center" wrapText="1" shrinkToFit="1"/>
    </xf>
    <xf numFmtId="49" fontId="21" fillId="22" borderId="15" xfId="32" applyNumberFormat="1" applyFont="1" applyFill="1" applyBorder="1" applyAlignment="1" applyProtection="1">
      <alignment horizontal="center" vertical="center" wrapText="1"/>
    </xf>
    <xf numFmtId="49" fontId="21" fillId="22" borderId="12" xfId="32" applyNumberFormat="1" applyFont="1" applyFill="1" applyBorder="1" applyAlignment="1" applyProtection="1">
      <alignment horizontal="center" vertical="center" wrapText="1"/>
    </xf>
    <xf numFmtId="3" fontId="21" fillId="22" borderId="15" xfId="32" applyNumberFormat="1" applyFont="1" applyFill="1" applyBorder="1" applyAlignment="1" applyProtection="1">
      <alignment horizontal="center" vertical="center" wrapText="1"/>
    </xf>
    <xf numFmtId="4" fontId="17" fillId="0" borderId="0" xfId="32" applyNumberFormat="1" applyFont="1" applyFill="1" applyBorder="1" applyAlignment="1" applyProtection="1">
      <alignment horizontal="right" vertical="center"/>
    </xf>
    <xf numFmtId="4" fontId="21" fillId="6" borderId="15" xfId="32" applyNumberFormat="1" applyFont="1" applyFill="1" applyBorder="1" applyAlignment="1" applyProtection="1">
      <alignment horizontal="center" vertical="center" wrapText="1"/>
    </xf>
    <xf numFmtId="4" fontId="0" fillId="0" borderId="17" xfId="0" applyNumberFormat="1" applyFill="1" applyBorder="1" applyAlignment="1"/>
    <xf numFmtId="4" fontId="29" fillId="6" borderId="10" xfId="32" applyNumberFormat="1" applyFont="1" applyFill="1" applyBorder="1" applyAlignment="1">
      <alignment horizontal="center" vertical="center" wrapText="1" shrinkToFit="1"/>
    </xf>
    <xf numFmtId="4" fontId="28" fillId="0" borderId="0" xfId="0" applyNumberFormat="1" applyFont="1" applyAlignment="1"/>
    <xf numFmtId="4" fontId="0" fillId="0" borderId="0" xfId="0" applyNumberFormat="1" applyAlignment="1">
      <alignment horizontal="center"/>
    </xf>
    <xf numFmtId="4" fontId="0" fillId="0" borderId="0" xfId="0" applyNumberFormat="1" applyAlignment="1"/>
    <xf numFmtId="0" fontId="0" fillId="0" borderId="20" xfId="0" applyBorder="1" applyAlignment="1"/>
    <xf numFmtId="0" fontId="0" fillId="0" borderId="21" xfId="0" applyBorder="1" applyAlignment="1"/>
    <xf numFmtId="4" fontId="20" fillId="0" borderId="0" xfId="32" applyNumberFormat="1" applyFont="1" applyFill="1" applyBorder="1" applyAlignment="1" applyProtection="1">
      <alignment horizontal="center" vertical="center"/>
    </xf>
    <xf numFmtId="4" fontId="17" fillId="0" borderId="13" xfId="32" applyNumberFormat="1" applyFont="1" applyBorder="1" applyAlignment="1" applyProtection="1">
      <alignment horizontal="center" vertical="center"/>
    </xf>
    <xf numFmtId="4" fontId="21" fillId="16" borderId="14" xfId="37" applyNumberFormat="1" applyFont="1" applyFill="1" applyBorder="1" applyAlignment="1" applyProtection="1">
      <alignment horizontal="center" vertical="center" wrapText="1"/>
    </xf>
    <xf numFmtId="4" fontId="26" fillId="16" borderId="14" xfId="37" applyNumberFormat="1" applyFont="1" applyFill="1" applyBorder="1" applyAlignment="1" applyProtection="1">
      <alignment horizontal="center" vertical="center" wrapText="1"/>
    </xf>
    <xf numFmtId="4" fontId="21" fillId="0" borderId="0" xfId="32" applyNumberFormat="1" applyFont="1" applyBorder="1" applyAlignment="1" applyProtection="1">
      <alignment horizontal="center" vertical="center"/>
    </xf>
    <xf numFmtId="49" fontId="21" fillId="25" borderId="15" xfId="37" applyNumberFormat="1" applyFont="1" applyFill="1" applyBorder="1" applyAlignment="1" applyProtection="1">
      <alignment horizontal="center" vertical="center"/>
    </xf>
    <xf numFmtId="49" fontId="21" fillId="25" borderId="15" xfId="32" applyNumberFormat="1" applyFont="1" applyFill="1" applyBorder="1" applyAlignment="1" applyProtection="1">
      <alignment horizontal="center" vertical="center" wrapText="1"/>
    </xf>
    <xf numFmtId="14" fontId="2" fillId="0" borderId="21" xfId="32" applyNumberFormat="1" applyFont="1" applyBorder="1" applyAlignment="1" applyProtection="1">
      <alignment horizontal="center" vertical="center"/>
    </xf>
    <xf numFmtId="0" fontId="0" fillId="0" borderId="13" xfId="0" applyBorder="1" applyAlignment="1"/>
    <xf numFmtId="0" fontId="17" fillId="0" borderId="22" xfId="32" applyNumberFormat="1" applyFont="1" applyBorder="1" applyAlignment="1" applyProtection="1">
      <alignment horizontal="center" vertical="center"/>
    </xf>
    <xf numFmtId="0" fontId="30" fillId="0" borderId="0" xfId="32" applyNumberFormat="1" applyFont="1" applyBorder="1" applyAlignment="1" applyProtection="1">
      <alignment horizontal="left" vertical="center"/>
    </xf>
    <xf numFmtId="0" fontId="31" fillId="0" borderId="0" xfId="32" applyNumberFormat="1" applyFont="1" applyBorder="1" applyAlignment="1" applyProtection="1">
      <alignment horizontal="left" vertical="center"/>
    </xf>
    <xf numFmtId="49" fontId="31" fillId="0" borderId="0" xfId="32" applyNumberFormat="1" applyFont="1" applyBorder="1" applyAlignment="1" applyProtection="1">
      <alignment horizontal="left" vertical="center"/>
    </xf>
    <xf numFmtId="4" fontId="31" fillId="0" borderId="0" xfId="32" applyNumberFormat="1" applyFont="1" applyBorder="1" applyAlignment="1" applyProtection="1">
      <alignment horizontal="left" vertical="center"/>
    </xf>
    <xf numFmtId="0" fontId="31" fillId="0" borderId="0" xfId="32" applyNumberFormat="1" applyFont="1" applyBorder="1" applyAlignment="1" applyProtection="1">
      <alignment horizontal="left" vertical="center" indent="1"/>
    </xf>
    <xf numFmtId="0" fontId="31" fillId="0" borderId="0" xfId="32" quotePrefix="1" applyNumberFormat="1" applyFont="1" applyBorder="1" applyAlignment="1" applyProtection="1">
      <alignment horizontal="left" vertical="center"/>
    </xf>
    <xf numFmtId="0" fontId="17" fillId="0" borderId="23" xfId="32" applyNumberFormat="1" applyFont="1" applyBorder="1" applyAlignment="1" applyProtection="1">
      <alignment horizontal="center" vertical="center"/>
    </xf>
    <xf numFmtId="0" fontId="0" fillId="0" borderId="24" xfId="0" applyBorder="1" applyAlignment="1" applyProtection="1"/>
    <xf numFmtId="0" fontId="0" fillId="0" borderId="14" xfId="0" applyBorder="1" applyAlignment="1" applyProtection="1">
      <alignment horizontal="center" vertical="center"/>
    </xf>
    <xf numFmtId="0" fontId="0" fillId="0" borderId="0" xfId="0" applyBorder="1" applyAlignment="1" applyProtection="1"/>
    <xf numFmtId="4" fontId="1" fillId="0" borderId="14" xfId="0" applyNumberFormat="1" applyFont="1" applyFill="1" applyBorder="1" applyAlignment="1" applyProtection="1">
      <alignment horizontal="right" vertical="center"/>
    </xf>
    <xf numFmtId="4" fontId="1" fillId="22" borderId="14" xfId="0" applyNumberFormat="1" applyFont="1" applyFill="1" applyBorder="1" applyAlignment="1" applyProtection="1">
      <alignment horizontal="right" vertical="center"/>
      <protection locked="0"/>
    </xf>
    <xf numFmtId="0" fontId="17" fillId="0" borderId="24" xfId="32" applyNumberFormat="1" applyFont="1" applyBorder="1" applyAlignment="1" applyProtection="1">
      <alignment horizontal="center" vertical="center"/>
    </xf>
    <xf numFmtId="49" fontId="17" fillId="0" borderId="0" xfId="32" applyNumberFormat="1" applyFont="1" applyBorder="1" applyAlignment="1" applyProtection="1">
      <alignment horizontal="center" vertical="center"/>
    </xf>
    <xf numFmtId="0" fontId="17" fillId="0" borderId="13" xfId="32" applyNumberFormat="1" applyFont="1" applyFill="1" applyBorder="1" applyAlignment="1" applyProtection="1">
      <alignment horizontal="center" vertical="center"/>
    </xf>
    <xf numFmtId="4" fontId="17" fillId="0" borderId="13" xfId="32" applyNumberFormat="1" applyFont="1" applyFill="1" applyBorder="1" applyAlignment="1" applyProtection="1">
      <alignment horizontal="right" vertical="center"/>
    </xf>
    <xf numFmtId="4" fontId="17" fillId="0" borderId="13" xfId="32" applyNumberFormat="1" applyFont="1" applyFill="1" applyBorder="1" applyAlignment="1" applyProtection="1">
      <alignment horizontal="center" vertical="center"/>
    </xf>
    <xf numFmtId="0" fontId="17" fillId="0" borderId="13" xfId="32" applyNumberFormat="1" applyFont="1" applyFill="1" applyBorder="1" applyAlignment="1" applyProtection="1">
      <alignment horizontal="left" vertical="center"/>
    </xf>
    <xf numFmtId="0" fontId="17" fillId="0" borderId="12" xfId="32" applyNumberFormat="1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/>
    <xf numFmtId="0" fontId="0" fillId="0" borderId="0" xfId="0" applyFill="1" applyBorder="1" applyAlignment="1" applyProtection="1">
      <alignment horizontal="center" vertical="center"/>
    </xf>
    <xf numFmtId="4" fontId="0" fillId="0" borderId="14" xfId="0" applyNumberFormat="1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/>
    <xf numFmtId="0" fontId="0" fillId="0" borderId="13" xfId="0" applyFont="1" applyFill="1" applyBorder="1" applyAlignment="1" applyProtection="1"/>
    <xf numFmtId="0" fontId="0" fillId="0" borderId="20" xfId="0" applyFont="1" applyFill="1" applyBorder="1" applyAlignment="1" applyProtection="1"/>
    <xf numFmtId="4" fontId="0" fillId="0" borderId="21" xfId="0" applyNumberFormat="1" applyFont="1" applyFill="1" applyBorder="1" applyAlignment="1" applyProtection="1">
      <alignment horizontal="right" vertical="center"/>
    </xf>
    <xf numFmtId="0" fontId="17" fillId="0" borderId="0" xfId="32" applyNumberFormat="1" applyFont="1" applyBorder="1" applyAlignment="1" applyProtection="1">
      <alignment horizontal="left" vertical="center"/>
    </xf>
    <xf numFmtId="4" fontId="17" fillId="0" borderId="0" xfId="32" applyNumberFormat="1" applyFont="1" applyBorder="1" applyAlignment="1" applyProtection="1">
      <alignment horizontal="right" vertical="center"/>
    </xf>
    <xf numFmtId="0" fontId="0" fillId="0" borderId="24" xfId="0" applyFill="1" applyBorder="1" applyAlignment="1" applyProtection="1"/>
    <xf numFmtId="4" fontId="0" fillId="0" borderId="0" xfId="0" applyNumberFormat="1" applyFont="1" applyFill="1" applyBorder="1" applyAlignment="1" applyProtection="1">
      <alignment vertical="center"/>
    </xf>
    <xf numFmtId="0" fontId="26" fillId="0" borderId="0" xfId="32" applyNumberFormat="1" applyFont="1" applyFill="1" applyBorder="1" applyAlignment="1" applyProtection="1">
      <alignment horizontal="left" vertical="center" wrapText="1"/>
    </xf>
    <xf numFmtId="4" fontId="17" fillId="0" borderId="0" xfId="32" applyNumberFormat="1" applyFont="1" applyBorder="1" applyAlignment="1" applyProtection="1">
      <alignment horizontal="center" vertical="center"/>
    </xf>
    <xf numFmtId="4" fontId="33" fillId="26" borderId="14" xfId="0" applyNumberFormat="1" applyFont="1" applyFill="1" applyBorder="1" applyAlignment="1" applyProtection="1">
      <alignment horizontal="center" vertical="center"/>
    </xf>
    <xf numFmtId="0" fontId="17" fillId="0" borderId="24" xfId="32" applyNumberFormat="1" applyFont="1" applyBorder="1" applyAlignment="1" applyProtection="1">
      <alignment vertical="center"/>
    </xf>
    <xf numFmtId="0" fontId="17" fillId="27" borderId="14" xfId="32" applyNumberFormat="1" applyFont="1" applyFill="1" applyBorder="1" applyAlignment="1" applyProtection="1">
      <alignment horizontal="center" vertical="center"/>
    </xf>
    <xf numFmtId="0" fontId="20" fillId="0" borderId="24" xfId="32" applyNumberFormat="1" applyFont="1" applyFill="1" applyBorder="1" applyAlignment="1" applyProtection="1">
      <alignment horizontal="center" vertical="center"/>
    </xf>
    <xf numFmtId="0" fontId="2" fillId="0" borderId="0" xfId="32" quotePrefix="1" applyNumberFormat="1" applyBorder="1" applyAlignment="1" applyProtection="1">
      <alignment horizontal="center" vertical="center"/>
    </xf>
    <xf numFmtId="0" fontId="21" fillId="16" borderId="14" xfId="37" applyNumberFormat="1" applyFont="1" applyFill="1" applyBorder="1" applyAlignment="1" applyProtection="1">
      <alignment horizontal="center" vertical="center" wrapText="1"/>
    </xf>
    <xf numFmtId="49" fontId="21" fillId="16" borderId="14" xfId="37" applyNumberFormat="1" applyFont="1" applyFill="1" applyBorder="1" applyAlignment="1" applyProtection="1">
      <alignment horizontal="center" vertical="center" wrapText="1"/>
    </xf>
    <xf numFmtId="4" fontId="1" fillId="0" borderId="13" xfId="0" applyNumberFormat="1" applyFont="1" applyFill="1" applyBorder="1" applyAlignment="1">
      <alignment horizontal="right" vertical="center"/>
    </xf>
    <xf numFmtId="4" fontId="0" fillId="0" borderId="13" xfId="0" applyNumberFormat="1" applyFont="1" applyFill="1" applyBorder="1" applyAlignment="1">
      <alignment horizontal="right" vertical="center"/>
    </xf>
    <xf numFmtId="0" fontId="0" fillId="0" borderId="13" xfId="0" applyFont="1" applyFill="1" applyBorder="1" applyAlignment="1"/>
    <xf numFmtId="0" fontId="2" fillId="0" borderId="13" xfId="32" applyNumberFormat="1" applyFont="1" applyFill="1" applyBorder="1" applyAlignment="1" applyProtection="1">
      <alignment horizontal="left" vertical="center"/>
    </xf>
    <xf numFmtId="0" fontId="17" fillId="0" borderId="15" xfId="32" applyNumberFormat="1" applyFont="1" applyBorder="1" applyAlignment="1" applyProtection="1">
      <alignment horizontal="center" vertical="center"/>
    </xf>
    <xf numFmtId="4" fontId="1" fillId="22" borderId="22" xfId="0" applyNumberFormat="1" applyFont="1" applyFill="1" applyBorder="1" applyAlignment="1">
      <alignment horizontal="right" vertical="center"/>
    </xf>
    <xf numFmtId="4" fontId="0" fillId="28" borderId="22" xfId="0" applyNumberFormat="1" applyFont="1" applyFill="1" applyBorder="1" applyAlignment="1">
      <alignment horizontal="right" vertical="center"/>
    </xf>
    <xf numFmtId="0" fontId="0" fillId="28" borderId="20" xfId="0" applyFont="1" applyFill="1" applyBorder="1" applyAlignment="1"/>
    <xf numFmtId="0" fontId="17" fillId="0" borderId="25" xfId="32" applyNumberFormat="1" applyFont="1" applyBorder="1" applyAlignment="1" applyProtection="1">
      <alignment horizontal="center" vertical="center"/>
    </xf>
    <xf numFmtId="4" fontId="1" fillId="28" borderId="22" xfId="0" applyNumberFormat="1" applyFont="1" applyFill="1" applyBorder="1" applyAlignment="1">
      <alignment horizontal="right" vertical="center"/>
    </xf>
    <xf numFmtId="0" fontId="17" fillId="0" borderId="26" xfId="32" applyNumberFormat="1" applyFont="1" applyBorder="1" applyAlignment="1" applyProtection="1">
      <alignment horizontal="center" vertical="center"/>
    </xf>
    <xf numFmtId="4" fontId="1" fillId="28" borderId="12" xfId="0" applyNumberFormat="1" applyFont="1" applyFill="1" applyBorder="1" applyAlignment="1">
      <alignment horizontal="right" vertical="center"/>
    </xf>
    <xf numFmtId="3" fontId="21" fillId="22" borderId="14" xfId="32" applyNumberFormat="1" applyFont="1" applyFill="1" applyBorder="1" applyAlignment="1" applyProtection="1">
      <alignment horizontal="center" vertical="center" wrapText="1"/>
    </xf>
    <xf numFmtId="0" fontId="32" fillId="0" borderId="0" xfId="32" applyNumberFormat="1" applyFont="1" applyBorder="1" applyAlignment="1" applyProtection="1">
      <alignment horizontal="left" vertical="center"/>
    </xf>
    <xf numFmtId="0" fontId="32" fillId="0" borderId="0" xfId="32" applyNumberFormat="1" applyFont="1" applyFill="1" applyBorder="1" applyAlignment="1" applyProtection="1">
      <alignment horizontal="left" vertical="center"/>
    </xf>
    <xf numFmtId="4" fontId="21" fillId="6" borderId="15" xfId="32" applyNumberFormat="1" applyFont="1" applyFill="1" applyBorder="1" applyAlignment="1" applyProtection="1">
      <alignment horizontal="center" vertical="center" wrapText="1"/>
    </xf>
    <xf numFmtId="3" fontId="21" fillId="6" borderId="15" xfId="32" applyNumberFormat="1" applyFont="1" applyFill="1" applyBorder="1" applyAlignment="1" applyProtection="1">
      <alignment horizontal="center" vertical="center" wrapText="1"/>
    </xf>
    <xf numFmtId="0" fontId="28" fillId="0" borderId="0" xfId="0" applyNumberFormat="1" applyFont="1" applyFill="1" applyBorder="1" applyAlignment="1" applyProtection="1">
      <alignment horizontal="center" vertical="center"/>
    </xf>
    <xf numFmtId="0" fontId="28" fillId="0" borderId="0" xfId="0" applyNumberFormat="1" applyFont="1" applyFill="1" applyBorder="1" applyAlignment="1" applyProtection="1">
      <alignment horizontal="left" vertical="center"/>
    </xf>
    <xf numFmtId="0" fontId="17" fillId="0" borderId="0" xfId="32" applyNumberFormat="1" applyFont="1" applyBorder="1" applyAlignment="1" applyProtection="1">
      <alignment horizontal="right" vertical="center"/>
    </xf>
    <xf numFmtId="4" fontId="1" fillId="30" borderId="21" xfId="0" applyNumberFormat="1" applyFont="1" applyFill="1" applyBorder="1" applyAlignment="1"/>
    <xf numFmtId="1" fontId="1" fillId="30" borderId="21" xfId="0" applyNumberFormat="1" applyFont="1" applyFill="1" applyBorder="1" applyAlignment="1"/>
    <xf numFmtId="14" fontId="28" fillId="0" borderId="0" xfId="0" applyNumberFormat="1" applyFont="1" applyFill="1" applyBorder="1" applyAlignment="1" applyProtection="1">
      <alignment horizontal="center" vertical="center"/>
    </xf>
    <xf numFmtId="4" fontId="0" fillId="0" borderId="13" xfId="0" applyNumberFormat="1" applyBorder="1" applyAlignment="1"/>
    <xf numFmtId="4" fontId="0" fillId="0" borderId="20" xfId="0" applyNumberFormat="1" applyBorder="1" applyAlignment="1"/>
    <xf numFmtId="4" fontId="28" fillId="0" borderId="0" xfId="0" applyNumberFormat="1" applyFont="1" applyFill="1" applyBorder="1" applyAlignment="1" applyProtection="1">
      <alignment horizontal="right" vertical="center"/>
    </xf>
    <xf numFmtId="49" fontId="22" fillId="17" borderId="27" xfId="0" applyNumberFormat="1" applyFont="1" applyFill="1" applyBorder="1" applyAlignment="1">
      <alignment horizontal="center"/>
    </xf>
    <xf numFmtId="0" fontId="23" fillId="17" borderId="28" xfId="0" applyFont="1" applyFill="1" applyBorder="1" applyAlignment="1">
      <alignment horizontal="center"/>
    </xf>
    <xf numFmtId="0" fontId="23" fillId="17" borderId="29" xfId="0" applyFont="1" applyFill="1" applyBorder="1" applyAlignment="1">
      <alignment horizontal="center"/>
    </xf>
    <xf numFmtId="49" fontId="24" fillId="0" borderId="27" xfId="0" applyNumberFormat="1" applyFont="1" applyFill="1" applyBorder="1" applyAlignment="1">
      <alignment horizontal="center" vertical="center"/>
    </xf>
    <xf numFmtId="0" fontId="25" fillId="0" borderId="28" xfId="0" applyFont="1" applyFill="1" applyBorder="1" applyAlignment="1">
      <alignment horizontal="center" vertical="center"/>
    </xf>
    <xf numFmtId="0" fontId="25" fillId="0" borderId="29" xfId="0" applyFont="1" applyFill="1" applyBorder="1" applyAlignment="1">
      <alignment horizontal="center" vertical="center"/>
    </xf>
    <xf numFmtId="0" fontId="20" fillId="17" borderId="22" xfId="32" applyNumberFormat="1" applyFont="1" applyFill="1" applyBorder="1" applyAlignment="1">
      <alignment horizontal="center" vertical="center"/>
    </xf>
    <xf numFmtId="0" fontId="2" fillId="0" borderId="20" xfId="32" applyBorder="1" applyAlignment="1">
      <alignment horizontal="center" vertical="center"/>
    </xf>
    <xf numFmtId="0" fontId="2" fillId="0" borderId="21" xfId="32" applyBorder="1" applyAlignment="1">
      <alignment horizontal="center" vertical="center"/>
    </xf>
    <xf numFmtId="0" fontId="17" fillId="0" borderId="22" xfId="32" applyNumberFormat="1" applyFont="1" applyBorder="1" applyAlignment="1">
      <alignment horizontal="center" vertical="center"/>
    </xf>
    <xf numFmtId="0" fontId="17" fillId="0" borderId="20" xfId="32" applyNumberFormat="1" applyFont="1" applyBorder="1" applyAlignment="1">
      <alignment horizontal="center" vertical="center"/>
    </xf>
    <xf numFmtId="0" fontId="17" fillId="0" borderId="21" xfId="32" applyNumberFormat="1" applyFont="1" applyBorder="1" applyAlignment="1">
      <alignment horizontal="center" vertical="center"/>
    </xf>
    <xf numFmtId="14" fontId="2" fillId="0" borderId="22" xfId="32" applyNumberFormat="1" applyFont="1" applyBorder="1" applyAlignment="1" applyProtection="1">
      <alignment horizontal="center" vertical="center"/>
    </xf>
    <xf numFmtId="0" fontId="0" fillId="0" borderId="21" xfId="0" applyBorder="1" applyAlignment="1">
      <alignment horizontal="center" vertical="center"/>
    </xf>
    <xf numFmtId="0" fontId="17" fillId="0" borderId="22" xfId="32" applyNumberFormat="1" applyFont="1" applyBorder="1" applyAlignment="1" applyProtection="1">
      <alignment horizontal="center" vertical="center"/>
    </xf>
    <xf numFmtId="0" fontId="2" fillId="0" borderId="20" xfId="32" applyBorder="1" applyAlignment="1">
      <alignment vertical="center"/>
    </xf>
    <xf numFmtId="0" fontId="2" fillId="0" borderId="21" xfId="32" applyBorder="1" applyAlignment="1">
      <alignment vertical="center"/>
    </xf>
    <xf numFmtId="49" fontId="24" fillId="0" borderId="16" xfId="0" applyNumberFormat="1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0" fillId="0" borderId="28" xfId="0" applyBorder="1" applyAlignment="1"/>
    <xf numFmtId="0" fontId="0" fillId="0" borderId="29" xfId="0" applyBorder="1" applyAlignment="1"/>
    <xf numFmtId="14" fontId="2" fillId="0" borderId="16" xfId="32" applyNumberFormat="1" applyFont="1" applyBorder="1" applyAlignment="1" applyProtection="1">
      <alignment horizontal="center" vertical="center"/>
    </xf>
    <xf numFmtId="0" fontId="2" fillId="0" borderId="0" xfId="32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0" fillId="17" borderId="11" xfId="32" applyNumberFormat="1" applyFont="1" applyFill="1" applyBorder="1" applyAlignment="1" applyProtection="1">
      <alignment horizontal="center" vertical="center"/>
    </xf>
    <xf numFmtId="0" fontId="0" fillId="0" borderId="0" xfId="0" applyBorder="1" applyAlignment="1"/>
    <xf numFmtId="0" fontId="0" fillId="0" borderId="0" xfId="0" applyAlignment="1"/>
    <xf numFmtId="0" fontId="0" fillId="0" borderId="20" xfId="0" applyBorder="1" applyAlignment="1"/>
    <xf numFmtId="0" fontId="0" fillId="0" borderId="21" xfId="0" applyBorder="1" applyAlignment="1"/>
    <xf numFmtId="0" fontId="2" fillId="0" borderId="20" xfId="32" applyBorder="1" applyAlignment="1" applyProtection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17" fillId="0" borderId="20" xfId="32" applyNumberFormat="1" applyFont="1" applyBorder="1" applyAlignment="1" applyProtection="1">
      <alignment horizontal="center" vertical="center"/>
    </xf>
    <xf numFmtId="0" fontId="17" fillId="0" borderId="21" xfId="32" applyNumberFormat="1" applyFont="1" applyBorder="1" applyAlignment="1" applyProtection="1">
      <alignment horizontal="center" vertical="center"/>
    </xf>
    <xf numFmtId="0" fontId="26" fillId="0" borderId="11" xfId="32" applyNumberFormat="1" applyFont="1" applyBorder="1" applyAlignment="1" applyProtection="1">
      <alignment horizontal="center" vertical="center" wrapText="1" shrinkToFit="1"/>
    </xf>
    <xf numFmtId="0" fontId="36" fillId="0" borderId="0" xfId="0" applyFont="1" applyAlignment="1">
      <alignment horizontal="center" vertical="center" wrapText="1" shrinkToFit="1"/>
    </xf>
    <xf numFmtId="0" fontId="2" fillId="0" borderId="20" xfId="32" applyBorder="1" applyAlignment="1" applyProtection="1">
      <alignment vertical="center"/>
    </xf>
    <xf numFmtId="14" fontId="17" fillId="0" borderId="27" xfId="32" applyNumberFormat="1" applyFont="1" applyBorder="1" applyAlignment="1" applyProtection="1">
      <alignment horizontal="center" vertical="center" wrapText="1"/>
    </xf>
    <xf numFmtId="0" fontId="17" fillId="0" borderId="28" xfId="32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31" fillId="0" borderId="0" xfId="32" quotePrefix="1" applyNumberFormat="1" applyFont="1" applyBorder="1" applyAlignment="1" applyProtection="1">
      <alignment horizontal="left" vertical="center"/>
    </xf>
    <xf numFmtId="0" fontId="17" fillId="29" borderId="22" xfId="32" applyNumberFormat="1" applyFont="1" applyFill="1" applyBorder="1" applyAlignment="1" applyProtection="1">
      <alignment horizontal="left" vertical="center"/>
    </xf>
    <xf numFmtId="0" fontId="0" fillId="29" borderId="20" xfId="0" applyFill="1" applyBorder="1" applyAlignment="1" applyProtection="1">
      <alignment horizontal="left"/>
    </xf>
    <xf numFmtId="0" fontId="31" fillId="0" borderId="0" xfId="32" applyNumberFormat="1" applyFont="1" applyBorder="1" applyAlignment="1" applyProtection="1">
      <alignment horizontal="left" vertical="top" wrapText="1"/>
    </xf>
    <xf numFmtId="0" fontId="31" fillId="0" borderId="0" xfId="32" quotePrefix="1" applyNumberFormat="1" applyFont="1" applyBorder="1" applyAlignment="1" applyProtection="1">
      <alignment horizontal="left" vertical="top" wrapText="1"/>
    </xf>
    <xf numFmtId="0" fontId="0" fillId="29" borderId="21" xfId="0" applyFill="1" applyBorder="1" applyAlignment="1" applyProtection="1">
      <alignment horizontal="left"/>
    </xf>
    <xf numFmtId="0" fontId="2" fillId="27" borderId="22" xfId="32" applyNumberFormat="1" applyFont="1" applyFill="1" applyBorder="1" applyAlignment="1" applyProtection="1">
      <alignment horizontal="center" vertical="center"/>
    </xf>
    <xf numFmtId="0" fontId="2" fillId="27" borderId="21" xfId="32" applyNumberFormat="1" applyFont="1" applyFill="1" applyBorder="1" applyAlignment="1" applyProtection="1">
      <alignment horizontal="center" vertical="center"/>
    </xf>
    <xf numFmtId="0" fontId="20" fillId="17" borderId="31" xfId="32" applyNumberFormat="1" applyFont="1" applyFill="1" applyBorder="1" applyAlignment="1" applyProtection="1">
      <alignment horizontal="center" vertical="center"/>
    </xf>
    <xf numFmtId="0" fontId="0" fillId="0" borderId="19" xfId="0" applyBorder="1" applyAlignment="1" applyProtection="1"/>
    <xf numFmtId="0" fontId="0" fillId="0" borderId="32" xfId="0" applyBorder="1" applyAlignment="1" applyProtection="1"/>
    <xf numFmtId="0" fontId="17" fillId="27" borderId="22" xfId="32" applyNumberFormat="1" applyFont="1" applyFill="1" applyBorder="1" applyAlignment="1" applyProtection="1">
      <alignment horizontal="left" vertical="center"/>
    </xf>
    <xf numFmtId="0" fontId="0" fillId="27" borderId="21" xfId="0" applyFill="1" applyBorder="1" applyAlignment="1" applyProtection="1">
      <alignment horizontal="left"/>
    </xf>
    <xf numFmtId="0" fontId="2" fillId="0" borderId="22" xfId="32" applyNumberFormat="1" applyFont="1" applyFill="1" applyBorder="1" applyAlignment="1" applyProtection="1">
      <alignment horizontal="left" vertical="center"/>
    </xf>
    <xf numFmtId="0" fontId="0" fillId="0" borderId="21" xfId="0" applyFont="1" applyFill="1" applyBorder="1" applyAlignment="1" applyProtection="1">
      <alignment horizontal="left"/>
    </xf>
    <xf numFmtId="0" fontId="0" fillId="0" borderId="20" xfId="0" applyFont="1" applyFill="1" applyBorder="1" applyAlignment="1" applyProtection="1">
      <alignment horizontal="left"/>
    </xf>
    <xf numFmtId="0" fontId="17" fillId="24" borderId="22" xfId="32" applyNumberFormat="1" applyFont="1" applyFill="1" applyBorder="1" applyAlignment="1" applyProtection="1">
      <alignment horizontal="center" vertical="center"/>
    </xf>
    <xf numFmtId="0" fontId="0" fillId="24" borderId="20" xfId="0" applyFill="1" applyBorder="1" applyAlignment="1" applyProtection="1"/>
    <xf numFmtId="0" fontId="0" fillId="24" borderId="21" xfId="0" applyFill="1" applyBorder="1" applyAlignment="1" applyProtection="1"/>
    <xf numFmtId="0" fontId="2" fillId="0" borderId="21" xfId="32" applyNumberFormat="1" applyFont="1" applyFill="1" applyBorder="1" applyAlignment="1" applyProtection="1">
      <alignment horizontal="left" vertical="center"/>
    </xf>
    <xf numFmtId="0" fontId="31" fillId="0" borderId="11" xfId="32" applyNumberFormat="1" applyFont="1" applyBorder="1" applyAlignment="1" applyProtection="1">
      <alignment horizontal="left" vertical="center" wrapText="1"/>
    </xf>
    <xf numFmtId="0" fontId="31" fillId="0" borderId="0" xfId="32" applyNumberFormat="1" applyFont="1" applyBorder="1" applyAlignment="1" applyProtection="1">
      <alignment horizontal="left" vertical="center" wrapText="1"/>
    </xf>
    <xf numFmtId="49" fontId="31" fillId="0" borderId="11" xfId="32" quotePrefix="1" applyNumberFormat="1" applyFont="1" applyBorder="1" applyAlignment="1" applyProtection="1">
      <alignment horizontal="left" vertical="center" wrapText="1"/>
    </xf>
    <xf numFmtId="49" fontId="31" fillId="0" borderId="0" xfId="32" applyNumberFormat="1" applyFont="1" applyBorder="1" applyAlignment="1" applyProtection="1">
      <alignment horizontal="left" vertical="center" wrapText="1"/>
    </xf>
    <xf numFmtId="0" fontId="2" fillId="0" borderId="0" xfId="32" applyNumberFormat="1" applyFont="1" applyFill="1" applyBorder="1" applyAlignment="1" applyProtection="1">
      <alignment horizontal="center" vertical="center"/>
    </xf>
    <xf numFmtId="0" fontId="30" fillId="0" borderId="0" xfId="32" applyNumberFormat="1" applyFont="1" applyFill="1" applyBorder="1" applyAlignment="1" applyProtection="1">
      <alignment vertical="center"/>
    </xf>
    <xf numFmtId="0" fontId="35" fillId="0" borderId="0" xfId="0" applyFont="1" applyAlignment="1"/>
    <xf numFmtId="0" fontId="0" fillId="27" borderId="20" xfId="0" applyFill="1" applyBorder="1" applyAlignment="1">
      <alignment horizontal="left"/>
    </xf>
    <xf numFmtId="0" fontId="0" fillId="27" borderId="21" xfId="0" applyFill="1" applyBorder="1" applyAlignment="1">
      <alignment horizontal="left"/>
    </xf>
    <xf numFmtId="0" fontId="0" fillId="24" borderId="20" xfId="0" applyFill="1" applyBorder="1" applyAlignment="1"/>
    <xf numFmtId="0" fontId="0" fillId="24" borderId="21" xfId="0" applyFill="1" applyBorder="1" applyAlignment="1"/>
    <xf numFmtId="0" fontId="17" fillId="0" borderId="31" xfId="32" applyNumberFormat="1" applyFont="1" applyBorder="1" applyAlignment="1" applyProtection="1">
      <alignment horizontal="center" vertical="center"/>
    </xf>
    <xf numFmtId="0" fontId="0" fillId="0" borderId="32" xfId="0" applyBorder="1" applyAlignment="1"/>
    <xf numFmtId="0" fontId="17" fillId="0" borderId="11" xfId="32" applyNumberFormat="1" applyFont="1" applyBorder="1" applyAlignment="1" applyProtection="1">
      <alignment horizontal="center" vertical="center"/>
    </xf>
    <xf numFmtId="0" fontId="0" fillId="0" borderId="24" xfId="0" applyBorder="1" applyAlignment="1"/>
    <xf numFmtId="0" fontId="17" fillId="0" borderId="12" xfId="32" applyNumberFormat="1" applyFont="1" applyBorder="1" applyAlignment="1" applyProtection="1">
      <alignment horizontal="center" vertical="center"/>
    </xf>
    <xf numFmtId="0" fontId="0" fillId="0" borderId="23" xfId="0" applyBorder="1" applyAlignment="1"/>
    <xf numFmtId="0" fontId="17" fillId="0" borderId="19" xfId="32" applyNumberFormat="1" applyFont="1" applyBorder="1" applyAlignment="1" applyProtection="1">
      <alignment horizontal="center" vertical="center"/>
    </xf>
    <xf numFmtId="0" fontId="17" fillId="0" borderId="32" xfId="32" applyNumberFormat="1" applyFont="1" applyBorder="1" applyAlignment="1" applyProtection="1">
      <alignment horizontal="center" vertical="center"/>
    </xf>
    <xf numFmtId="0" fontId="17" fillId="22" borderId="20" xfId="32" applyNumberFormat="1" applyFont="1" applyFill="1" applyBorder="1" applyAlignment="1" applyProtection="1">
      <alignment horizontal="left" vertical="center"/>
    </xf>
    <xf numFmtId="0" fontId="17" fillId="22" borderId="21" xfId="32" applyNumberFormat="1" applyFont="1" applyFill="1" applyBorder="1" applyAlignment="1" applyProtection="1">
      <alignment horizontal="left" vertical="center"/>
    </xf>
    <xf numFmtId="0" fontId="20" fillId="17" borderId="22" xfId="32" applyNumberFormat="1" applyFont="1" applyFill="1" applyBorder="1" applyAlignment="1" applyProtection="1">
      <alignment horizontal="center" vertical="center"/>
    </xf>
    <xf numFmtId="0" fontId="17" fillId="28" borderId="20" xfId="32" applyNumberFormat="1" applyFont="1" applyFill="1" applyBorder="1" applyAlignment="1" applyProtection="1">
      <alignment horizontal="left" vertical="center"/>
    </xf>
    <xf numFmtId="0" fontId="17" fillId="28" borderId="21" xfId="32" applyNumberFormat="1" applyFont="1" applyFill="1" applyBorder="1" applyAlignment="1" applyProtection="1">
      <alignment horizontal="left" vertical="center"/>
    </xf>
    <xf numFmtId="0" fontId="17" fillId="28" borderId="13" xfId="32" applyNumberFormat="1" applyFont="1" applyFill="1" applyBorder="1" applyAlignment="1" applyProtection="1">
      <alignment horizontal="left" vertical="center"/>
    </xf>
    <xf numFmtId="0" fontId="17" fillId="28" borderId="23" xfId="32" applyNumberFormat="1" applyFont="1" applyFill="1" applyBorder="1" applyAlignment="1" applyProtection="1">
      <alignment horizontal="left" vertical="center"/>
    </xf>
    <xf numFmtId="0" fontId="2" fillId="28" borderId="22" xfId="32" applyNumberFormat="1" applyFont="1" applyFill="1" applyBorder="1" applyAlignment="1" applyProtection="1">
      <alignment horizontal="left" vertical="center"/>
    </xf>
    <xf numFmtId="0" fontId="2" fillId="28" borderId="20" xfId="32" applyNumberFormat="1" applyFont="1" applyFill="1" applyBorder="1" applyAlignment="1" applyProtection="1">
      <alignment horizontal="left" vertical="center"/>
    </xf>
    <xf numFmtId="0" fontId="2" fillId="28" borderId="21" xfId="32" applyNumberFormat="1" applyFont="1" applyFill="1" applyBorder="1" applyAlignment="1" applyProtection="1">
      <alignment horizontal="left" vertical="center"/>
    </xf>
    <xf numFmtId="0" fontId="17" fillId="0" borderId="20" xfId="32" applyNumberFormat="1" applyFont="1" applyFill="1" applyBorder="1" applyAlignment="1" applyProtection="1">
      <alignment horizontal="center" vertical="center"/>
    </xf>
    <xf numFmtId="4" fontId="17" fillId="6" borderId="22" xfId="32" applyNumberFormat="1" applyFont="1" applyFill="1" applyBorder="1" applyAlignment="1" applyProtection="1">
      <alignment horizontal="center" vertical="center" wrapText="1"/>
    </xf>
    <xf numFmtId="4" fontId="17" fillId="6" borderId="20" xfId="32" applyNumberFormat="1" applyFont="1" applyFill="1" applyBorder="1" applyAlignment="1" applyProtection="1">
      <alignment horizontal="center" vertical="center" wrapText="1"/>
    </xf>
    <xf numFmtId="0" fontId="0" fillId="6" borderId="21" xfId="0" applyFill="1" applyBorder="1" applyAlignment="1">
      <alignment horizontal="center"/>
    </xf>
    <xf numFmtId="0" fontId="17" fillId="24" borderId="20" xfId="32" applyNumberFormat="1" applyFont="1" applyFill="1" applyBorder="1" applyAlignment="1" applyProtection="1">
      <alignment horizontal="center" vertical="center"/>
    </xf>
    <xf numFmtId="0" fontId="17" fillId="0" borderId="0" xfId="32" applyNumberFormat="1" applyFont="1" applyBorder="1" applyAlignment="1" applyProtection="1">
      <alignment horizontal="left" vertical="center"/>
    </xf>
    <xf numFmtId="3" fontId="1" fillId="30" borderId="14" xfId="0" applyNumberFormat="1" applyFont="1" applyFill="1" applyBorder="1" applyAlignment="1"/>
  </cellXfs>
  <cellStyles count="50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Euro" xfId="28" xr:uid="{00000000-0005-0000-0000-00001B000000}"/>
    <cellStyle name="Input" xfId="29" builtinId="20" customBuiltin="1"/>
    <cellStyle name="Migliaia [0] 2" xfId="30" xr:uid="{00000000-0005-0000-0000-00001D000000}"/>
    <cellStyle name="Neutrale" xfId="31" builtinId="28" customBuiltin="1"/>
    <cellStyle name="Normale" xfId="0" builtinId="0"/>
    <cellStyle name="Normale 2" xfId="32" xr:uid="{00000000-0005-0000-0000-000020000000}"/>
    <cellStyle name="Normale 2 2" xfId="33" xr:uid="{00000000-0005-0000-0000-000021000000}"/>
    <cellStyle name="Normale 3" xfId="34" xr:uid="{00000000-0005-0000-0000-000022000000}"/>
    <cellStyle name="Normale 4" xfId="35" xr:uid="{00000000-0005-0000-0000-000023000000}"/>
    <cellStyle name="Normale 5" xfId="36" xr:uid="{00000000-0005-0000-0000-000024000000}"/>
    <cellStyle name="Normale_Foglio1" xfId="37" xr:uid="{00000000-0005-0000-0000-000025000000}"/>
    <cellStyle name="Nota" xfId="38" builtinId="10" customBuiltin="1"/>
    <cellStyle name="Output" xfId="39" builtinId="21" customBuiltin="1"/>
    <cellStyle name="Testo avviso" xfId="40" builtinId="11" customBuiltin="1"/>
    <cellStyle name="Testo descrittivo" xfId="41" builtinId="53" customBuiltin="1"/>
    <cellStyle name="Titolo" xfId="42" builtinId="15" customBuiltin="1"/>
    <cellStyle name="Titolo 1" xfId="43" builtinId="16" customBuiltin="1"/>
    <cellStyle name="Titolo 2" xfId="44" builtinId="17" customBuiltin="1"/>
    <cellStyle name="Titolo 3" xfId="45" builtinId="18" customBuiltin="1"/>
    <cellStyle name="Titolo 4" xfId="46" builtinId="19" customBuiltin="1"/>
    <cellStyle name="Totale" xfId="47" builtinId="25" customBuiltin="1"/>
    <cellStyle name="Valore non valido" xfId="48" builtinId="27" customBuiltin="1"/>
    <cellStyle name="Valore valido" xfId="49" builtinId="26" customBuiltin="1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glio1"/>
  <dimension ref="A1:L6"/>
  <sheetViews>
    <sheetView showGridLines="0" zoomScaleNormal="100" workbookViewId="0">
      <selection sqref="A1:L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1" width="13.7109375" style="7" customWidth="1"/>
    <col min="12" max="12" width="15.7109375" style="1" customWidth="1"/>
  </cols>
  <sheetData>
    <row r="1" spans="1:12" ht="23.1" customHeight="1" x14ac:dyDescent="0.35">
      <c r="A1" s="214"/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6"/>
    </row>
    <row r="2" spans="1:12" s="62" customFormat="1" ht="23.1" customHeight="1" x14ac:dyDescent="0.2">
      <c r="A2" s="217" t="s">
        <v>0</v>
      </c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9"/>
    </row>
    <row r="3" spans="1:12" ht="24.95" customHeight="1" x14ac:dyDescent="0.2">
      <c r="A3" s="8" t="s">
        <v>3</v>
      </c>
      <c r="B3" s="8" t="s">
        <v>4</v>
      </c>
      <c r="C3" s="9" t="s">
        <v>1</v>
      </c>
      <c r="D3" s="9" t="s">
        <v>5</v>
      </c>
      <c r="E3" s="61" t="s">
        <v>9</v>
      </c>
      <c r="F3" s="11" t="s">
        <v>17</v>
      </c>
      <c r="G3" s="9" t="s">
        <v>2</v>
      </c>
      <c r="H3" s="10" t="s">
        <v>6</v>
      </c>
      <c r="I3" s="9" t="s">
        <v>7</v>
      </c>
      <c r="J3" s="12" t="s">
        <v>8</v>
      </c>
      <c r="K3" s="13" t="s">
        <v>10</v>
      </c>
      <c r="L3" s="12" t="s">
        <v>11</v>
      </c>
    </row>
    <row r="4" spans="1:12" x14ac:dyDescent="0.2">
      <c r="F4" s="5"/>
      <c r="K4" s="14"/>
    </row>
    <row r="6" spans="1:12" x14ac:dyDescent="0.2">
      <c r="I6" s="6"/>
      <c r="J6" s="2"/>
      <c r="L6" s="2"/>
    </row>
  </sheetData>
  <mergeCells count="2">
    <mergeCell ref="A1:L1"/>
    <mergeCell ref="A2:L2"/>
  </mergeCells>
  <dataValidations count="1">
    <dataValidation type="list" allowBlank="1" showInputMessage="1" showErrorMessage="1" sqref="K4:K65536 K1:K2" xr:uid="{00000000-0002-0000-0000-000000000000}">
      <formula1>"Consip/Mepa,"</formula1>
    </dataValidation>
  </dataValidations>
  <pageMargins left="0.75" right="0.75" top="1" bottom="1" header="0.5" footer="0.5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oglio2"/>
  <dimension ref="A1:AH14"/>
  <sheetViews>
    <sheetView showGridLines="0" zoomScaleNormal="100" workbookViewId="0">
      <selection sqref="A1:AH1"/>
    </sheetView>
  </sheetViews>
  <sheetFormatPr defaultRowHeight="15" x14ac:dyDescent="0.2"/>
  <cols>
    <col min="1" max="1" width="5.7109375" style="33" bestFit="1" customWidth="1"/>
    <col min="2" max="2" width="6.28515625" style="33" bestFit="1" customWidth="1"/>
    <col min="3" max="3" width="10.7109375" style="34" bestFit="1" customWidth="1"/>
    <col min="4" max="4" width="18.140625" style="35" customWidth="1"/>
    <col min="5" max="5" width="10.7109375" style="34" bestFit="1" customWidth="1"/>
    <col min="6" max="6" width="15.7109375" style="35" customWidth="1"/>
    <col min="7" max="7" width="12.140625" style="36" customWidth="1"/>
    <col min="8" max="8" width="14.85546875" style="33" customWidth="1"/>
    <col min="9" max="9" width="5.7109375" style="33" bestFit="1" customWidth="1"/>
    <col min="10" max="10" width="8.28515625" style="33" bestFit="1" customWidth="1"/>
    <col min="11" max="11" width="10.7109375" style="34" bestFit="1" customWidth="1"/>
    <col min="12" max="12" width="25.5703125" style="35" customWidth="1"/>
    <col min="13" max="13" width="16.7109375" style="34" customWidth="1"/>
    <col min="14" max="14" width="19.28515625" style="34" customWidth="1"/>
    <col min="15" max="15" width="7" style="33" hidden="1" customWidth="1"/>
    <col min="16" max="16" width="22.28515625" style="35" hidden="1" customWidth="1"/>
    <col min="17" max="20" width="0" style="33" hidden="1" customWidth="1"/>
    <col min="21" max="21" width="5.7109375" style="33" hidden="1" customWidth="1"/>
    <col min="22" max="22" width="8.28515625" style="33" hidden="1" customWidth="1"/>
    <col min="23" max="23" width="3.28515625" style="33" hidden="1" customWidth="1"/>
    <col min="24" max="24" width="13.7109375" style="33" customWidth="1"/>
    <col min="25" max="25" width="8.28515625" style="33" bestFit="1" customWidth="1"/>
    <col min="26" max="26" width="12.85546875" style="34" customWidth="1"/>
    <col min="27" max="27" width="17.7109375" style="37" customWidth="1"/>
    <col min="28" max="28" width="14.140625" style="37" bestFit="1" customWidth="1"/>
    <col min="29" max="29" width="11.7109375" style="38" customWidth="1"/>
    <col min="30" max="30" width="3" style="40" bestFit="1" customWidth="1"/>
    <col min="31" max="31" width="11.7109375" style="39" customWidth="1"/>
    <col min="32" max="32" width="8.7109375" style="39" customWidth="1"/>
    <col min="33" max="33" width="11.7109375" style="39" customWidth="1"/>
    <col min="34" max="34" width="10.28515625" style="38" bestFit="1" customWidth="1"/>
    <col min="35" max="16384" width="9.140625" style="33"/>
  </cols>
  <sheetData>
    <row r="1" spans="1:34" s="15" customFormat="1" ht="23.1" customHeight="1" x14ac:dyDescent="0.2">
      <c r="A1" s="220" t="s">
        <v>12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2"/>
    </row>
    <row r="2" spans="1:34" s="26" customFormat="1" ht="15" customHeight="1" x14ac:dyDescent="0.2">
      <c r="A2" s="16"/>
      <c r="B2" s="17"/>
      <c r="C2" s="18"/>
      <c r="D2" s="19"/>
      <c r="E2" s="18"/>
      <c r="F2" s="19"/>
      <c r="G2" s="20"/>
      <c r="H2" s="17"/>
      <c r="I2" s="17"/>
      <c r="J2" s="17"/>
      <c r="K2" s="18"/>
      <c r="L2" s="19"/>
      <c r="M2" s="18"/>
      <c r="N2" s="18"/>
      <c r="O2" s="17"/>
      <c r="P2" s="19"/>
      <c r="Q2" s="17"/>
      <c r="R2" s="17"/>
      <c r="S2" s="17"/>
      <c r="T2" s="17"/>
      <c r="U2" s="17"/>
      <c r="V2" s="17"/>
      <c r="W2" s="17"/>
      <c r="X2" s="17"/>
      <c r="Y2" s="17"/>
      <c r="Z2" s="18"/>
      <c r="AA2" s="21"/>
      <c r="AB2" s="21"/>
      <c r="AC2" s="22"/>
      <c r="AD2" s="23"/>
      <c r="AE2" s="24"/>
      <c r="AF2" s="24"/>
      <c r="AG2" s="24"/>
      <c r="AH2" s="25"/>
    </row>
    <row r="3" spans="1:34" s="15" customFormat="1" ht="23.1" customHeight="1" x14ac:dyDescent="0.2">
      <c r="A3" s="223" t="s">
        <v>55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221"/>
      <c r="Q3" s="221"/>
      <c r="R3" s="221"/>
      <c r="S3" s="221"/>
      <c r="T3" s="221"/>
      <c r="U3" s="221"/>
      <c r="V3" s="221"/>
      <c r="W3" s="221"/>
      <c r="X3" s="221"/>
      <c r="Y3" s="221"/>
      <c r="Z3" s="221"/>
      <c r="AA3" s="221"/>
      <c r="AB3" s="221"/>
      <c r="AC3" s="221"/>
      <c r="AD3" s="221"/>
      <c r="AE3" s="221"/>
      <c r="AF3" s="221"/>
      <c r="AG3" s="221"/>
      <c r="AH3" s="222"/>
    </row>
    <row r="4" spans="1:34" s="15" customFormat="1" ht="15" customHeight="1" x14ac:dyDescent="0.2">
      <c r="A4" s="27"/>
      <c r="B4" s="28"/>
      <c r="C4" s="29"/>
      <c r="D4" s="30"/>
      <c r="E4" s="29"/>
      <c r="F4" s="30"/>
      <c r="G4" s="31"/>
      <c r="H4" s="28"/>
      <c r="I4" s="28"/>
      <c r="J4" s="28"/>
      <c r="K4" s="29"/>
      <c r="L4" s="30"/>
      <c r="M4" s="29"/>
      <c r="N4" s="29"/>
      <c r="O4" s="28"/>
      <c r="P4" s="30"/>
      <c r="Q4" s="28"/>
      <c r="R4" s="28"/>
      <c r="S4" s="28"/>
      <c r="T4" s="28"/>
      <c r="U4" s="28"/>
      <c r="V4" s="28"/>
      <c r="W4" s="28"/>
      <c r="X4" s="28"/>
      <c r="Y4" s="28"/>
      <c r="Z4" s="29"/>
      <c r="AA4" s="226" t="s">
        <v>13</v>
      </c>
      <c r="AB4" s="221"/>
      <c r="AC4" s="221"/>
      <c r="AD4" s="221"/>
      <c r="AE4" s="221"/>
      <c r="AF4" s="221"/>
      <c r="AG4" s="227"/>
      <c r="AH4" s="32">
        <v>30</v>
      </c>
    </row>
    <row r="5" spans="1:34" s="15" customFormat="1" ht="23.1" customHeight="1" x14ac:dyDescent="0.2">
      <c r="A5" s="223" t="s">
        <v>14</v>
      </c>
      <c r="B5" s="224"/>
      <c r="C5" s="225"/>
      <c r="D5" s="223" t="s">
        <v>15</v>
      </c>
      <c r="E5" s="224"/>
      <c r="F5" s="224"/>
      <c r="G5" s="224"/>
      <c r="H5" s="225"/>
      <c r="I5" s="223" t="s">
        <v>16</v>
      </c>
      <c r="J5" s="224"/>
      <c r="K5" s="225"/>
      <c r="L5" s="223" t="s">
        <v>1</v>
      </c>
      <c r="M5" s="224"/>
      <c r="N5" s="224"/>
      <c r="O5" s="223" t="s">
        <v>17</v>
      </c>
      <c r="P5" s="225"/>
      <c r="Q5" s="223" t="s">
        <v>18</v>
      </c>
      <c r="R5" s="224"/>
      <c r="S5" s="224"/>
      <c r="T5" s="225"/>
      <c r="U5" s="223" t="s">
        <v>19</v>
      </c>
      <c r="V5" s="224"/>
      <c r="W5" s="224"/>
      <c r="X5" s="58" t="s">
        <v>47</v>
      </c>
      <c r="Y5" s="223" t="s">
        <v>20</v>
      </c>
      <c r="Z5" s="225"/>
      <c r="AA5" s="228" t="s">
        <v>41</v>
      </c>
      <c r="AB5" s="229"/>
      <c r="AC5" s="229"/>
      <c r="AD5" s="229"/>
      <c r="AE5" s="229"/>
      <c r="AF5" s="229"/>
      <c r="AG5" s="229"/>
      <c r="AH5" s="230"/>
    </row>
    <row r="6" spans="1:34" ht="36" customHeight="1" x14ac:dyDescent="0.2">
      <c r="A6" s="51" t="s">
        <v>21</v>
      </c>
      <c r="B6" s="51" t="s">
        <v>22</v>
      </c>
      <c r="C6" s="52" t="s">
        <v>23</v>
      </c>
      <c r="D6" s="51" t="s">
        <v>24</v>
      </c>
      <c r="E6" s="53" t="s">
        <v>25</v>
      </c>
      <c r="F6" s="51" t="s">
        <v>26</v>
      </c>
      <c r="G6" s="54" t="s">
        <v>27</v>
      </c>
      <c r="H6" s="51" t="s">
        <v>28</v>
      </c>
      <c r="I6" s="51" t="s">
        <v>21</v>
      </c>
      <c r="J6" s="51" t="s">
        <v>24</v>
      </c>
      <c r="K6" s="52" t="s">
        <v>29</v>
      </c>
      <c r="L6" s="51" t="s">
        <v>30</v>
      </c>
      <c r="M6" s="53" t="s">
        <v>31</v>
      </c>
      <c r="N6" s="53" t="s">
        <v>32</v>
      </c>
      <c r="O6" s="51" t="s">
        <v>33</v>
      </c>
      <c r="P6" s="51" t="s">
        <v>26</v>
      </c>
      <c r="Q6" s="51" t="s">
        <v>33</v>
      </c>
      <c r="R6" s="51" t="s">
        <v>34</v>
      </c>
      <c r="S6" s="51" t="s">
        <v>35</v>
      </c>
      <c r="T6" s="51" t="s">
        <v>36</v>
      </c>
      <c r="U6" s="51" t="s">
        <v>21</v>
      </c>
      <c r="V6" s="51" t="s">
        <v>24</v>
      </c>
      <c r="W6" s="51" t="s">
        <v>37</v>
      </c>
      <c r="X6" s="51" t="s">
        <v>25</v>
      </c>
      <c r="Y6" s="51" t="s">
        <v>24</v>
      </c>
      <c r="Z6" s="52" t="s">
        <v>38</v>
      </c>
      <c r="AA6" s="55" t="s">
        <v>45</v>
      </c>
      <c r="AB6" s="55" t="s">
        <v>39</v>
      </c>
      <c r="AC6" s="55" t="s">
        <v>42</v>
      </c>
      <c r="AD6" s="55" t="s">
        <v>40</v>
      </c>
      <c r="AE6" s="55" t="s">
        <v>43</v>
      </c>
      <c r="AF6" s="55" t="s">
        <v>44</v>
      </c>
      <c r="AG6" s="63" t="s">
        <v>48</v>
      </c>
      <c r="AH6" s="56" t="s">
        <v>46</v>
      </c>
    </row>
    <row r="7" spans="1:34" x14ac:dyDescent="0.2">
      <c r="A7" s="42"/>
      <c r="B7" s="42"/>
      <c r="C7" s="43"/>
      <c r="D7" s="60"/>
      <c r="E7" s="43"/>
      <c r="F7" s="44"/>
      <c r="G7" s="45"/>
      <c r="H7" s="42"/>
      <c r="I7" s="42"/>
      <c r="J7" s="42"/>
      <c r="K7" s="43"/>
      <c r="L7" s="44"/>
      <c r="M7" s="43"/>
      <c r="N7" s="43"/>
      <c r="O7" s="42"/>
      <c r="P7" s="44"/>
      <c r="Q7" s="42"/>
      <c r="R7" s="42"/>
      <c r="S7" s="42"/>
      <c r="T7" s="42"/>
      <c r="U7" s="46"/>
      <c r="V7" s="46"/>
      <c r="W7" s="46"/>
      <c r="X7" s="57"/>
      <c r="Y7" s="42"/>
      <c r="Z7" s="43"/>
      <c r="AA7" s="47"/>
      <c r="AB7" s="47"/>
      <c r="AC7" s="48"/>
      <c r="AD7" s="49"/>
      <c r="AE7" s="59"/>
      <c r="AF7" s="50"/>
      <c r="AG7" s="59"/>
      <c r="AH7" s="48"/>
    </row>
    <row r="8" spans="1:34" x14ac:dyDescent="0.2">
      <c r="C8" s="33"/>
      <c r="D8" s="33"/>
      <c r="E8" s="33"/>
      <c r="F8" s="33"/>
      <c r="G8" s="33"/>
      <c r="K8" s="33"/>
      <c r="L8" s="33"/>
      <c r="M8" s="33"/>
      <c r="N8" s="33"/>
      <c r="P8" s="33"/>
      <c r="Z8" s="33"/>
      <c r="AA8" s="33"/>
      <c r="AB8" s="33"/>
      <c r="AC8" s="33"/>
      <c r="AD8" s="41"/>
      <c r="AE8" s="33"/>
      <c r="AF8" s="33"/>
      <c r="AG8" s="33"/>
      <c r="AH8" s="33"/>
    </row>
    <row r="9" spans="1:34" x14ac:dyDescent="0.2">
      <c r="C9" s="33"/>
      <c r="D9" s="33"/>
      <c r="E9" s="33"/>
      <c r="F9" s="33"/>
      <c r="G9" s="33"/>
      <c r="K9" s="33"/>
      <c r="L9" s="33"/>
      <c r="M9" s="33"/>
      <c r="N9" s="33"/>
      <c r="P9" s="33"/>
      <c r="Z9" s="33"/>
      <c r="AA9" s="33"/>
      <c r="AB9" s="33"/>
      <c r="AC9" s="33"/>
      <c r="AD9" s="41"/>
      <c r="AE9" s="33"/>
      <c r="AF9" s="33"/>
      <c r="AG9" s="33"/>
      <c r="AH9" s="33"/>
    </row>
    <row r="10" spans="1:34" x14ac:dyDescent="0.2">
      <c r="C10" s="33"/>
      <c r="D10" s="33"/>
      <c r="E10" s="33"/>
      <c r="F10" s="33"/>
      <c r="G10" s="33"/>
      <c r="K10" s="33"/>
      <c r="L10" s="33"/>
      <c r="M10" s="33"/>
      <c r="N10" s="33"/>
      <c r="P10" s="33"/>
      <c r="Z10" s="33"/>
      <c r="AA10" s="33"/>
      <c r="AB10" s="33"/>
      <c r="AC10" s="33"/>
      <c r="AD10" s="41"/>
      <c r="AE10" s="33"/>
      <c r="AF10" s="33"/>
      <c r="AG10" s="33"/>
      <c r="AH10" s="33"/>
    </row>
    <row r="11" spans="1:34" x14ac:dyDescent="0.2">
      <c r="C11" s="33"/>
      <c r="D11" s="33"/>
      <c r="E11" s="33"/>
      <c r="F11" s="33"/>
      <c r="G11" s="33"/>
      <c r="K11" s="33"/>
      <c r="L11" s="33"/>
      <c r="M11" s="33"/>
      <c r="N11" s="33"/>
      <c r="P11" s="33"/>
      <c r="Z11" s="33"/>
      <c r="AA11" s="33"/>
      <c r="AB11" s="33"/>
      <c r="AC11" s="33"/>
      <c r="AD11" s="41"/>
      <c r="AE11" s="33"/>
      <c r="AF11" s="33"/>
      <c r="AG11" s="33"/>
      <c r="AH11" s="33"/>
    </row>
    <row r="12" spans="1:34" x14ac:dyDescent="0.2">
      <c r="C12" s="33"/>
      <c r="D12" s="33"/>
      <c r="E12" s="33"/>
      <c r="F12" s="33"/>
      <c r="G12" s="33"/>
      <c r="K12" s="33"/>
      <c r="L12" s="33"/>
      <c r="M12" s="33"/>
      <c r="N12" s="33"/>
      <c r="P12" s="33"/>
      <c r="Z12" s="33"/>
      <c r="AA12" s="33"/>
      <c r="AB12" s="33"/>
      <c r="AC12" s="33"/>
      <c r="AD12" s="41"/>
      <c r="AE12" s="33"/>
      <c r="AF12" s="33"/>
      <c r="AG12" s="33"/>
      <c r="AH12" s="33"/>
    </row>
    <row r="13" spans="1:34" x14ac:dyDescent="0.2">
      <c r="C13" s="33"/>
      <c r="D13" s="33"/>
      <c r="E13" s="33"/>
      <c r="F13" s="33"/>
      <c r="G13" s="33"/>
      <c r="K13" s="33"/>
      <c r="L13" s="33"/>
      <c r="M13" s="33"/>
      <c r="N13" s="33"/>
      <c r="P13" s="33"/>
      <c r="Z13" s="33"/>
      <c r="AA13" s="33"/>
      <c r="AB13" s="33"/>
      <c r="AC13" s="33"/>
      <c r="AD13" s="41"/>
      <c r="AE13" s="33"/>
      <c r="AF13" s="33"/>
      <c r="AG13" s="33"/>
      <c r="AH13" s="33"/>
    </row>
    <row r="14" spans="1:34" x14ac:dyDescent="0.2">
      <c r="C14" s="33"/>
      <c r="D14" s="33"/>
      <c r="E14" s="33"/>
      <c r="F14" s="33"/>
      <c r="G14" s="33"/>
      <c r="K14" s="33"/>
      <c r="L14" s="33"/>
      <c r="M14" s="33"/>
      <c r="N14" s="33"/>
      <c r="P14" s="33"/>
      <c r="Z14" s="33"/>
      <c r="AA14" s="33"/>
      <c r="AB14" s="33"/>
      <c r="AC14" s="33"/>
      <c r="AD14" s="41"/>
      <c r="AE14" s="33"/>
      <c r="AF14" s="33"/>
      <c r="AG14" s="33"/>
      <c r="AH14" s="33"/>
    </row>
  </sheetData>
  <sheetProtection password="D3C7" sheet="1"/>
  <mergeCells count="12">
    <mergeCell ref="A1:AH1"/>
    <mergeCell ref="A3:AH3"/>
    <mergeCell ref="A5:C5"/>
    <mergeCell ref="D5:H5"/>
    <mergeCell ref="I5:K5"/>
    <mergeCell ref="L5:N5"/>
    <mergeCell ref="O5:P5"/>
    <mergeCell ref="Q5:T5"/>
    <mergeCell ref="U5:W5"/>
    <mergeCell ref="AA4:AG4"/>
    <mergeCell ref="Y5:Z5"/>
    <mergeCell ref="AA5:AH5"/>
  </mergeCells>
  <dataValidations count="1">
    <dataValidation type="list" allowBlank="1" showInputMessage="1" showErrorMessage="1" sqref="AG7" xr:uid="{00000000-0002-0000-0100-000000000000}">
      <formula1>"SI,"</formula1>
    </dataValidation>
  </dataValidations>
  <pageMargins left="0.23622047244094491" right="0.23622047244094491" top="0.74803149606299213" bottom="0.74803149606299213" header="0.31496062992125984" footer="0.31496062992125984"/>
  <pageSetup paperSize="9" scale="4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9"/>
  <sheetViews>
    <sheetView showGridLines="0" zoomScaleNormal="100" workbookViewId="0">
      <selection sqref="A1:R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hidden="1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2" width="14.7109375" customWidth="1"/>
    <col min="13" max="13" width="10.7109375" customWidth="1"/>
    <col min="14" max="16" width="8.7109375" customWidth="1"/>
    <col min="17" max="17" width="14.7109375" customWidth="1"/>
    <col min="18" max="18" width="10.7109375" customWidth="1"/>
  </cols>
  <sheetData>
    <row r="1" spans="1:18" ht="23.1" customHeight="1" x14ac:dyDescent="0.35">
      <c r="A1" s="214"/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4"/>
    </row>
    <row r="2" spans="1:18" ht="23.1" customHeight="1" x14ac:dyDescent="0.35">
      <c r="A2" s="65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7"/>
    </row>
    <row r="3" spans="1:18" ht="23.1" customHeight="1" x14ac:dyDescent="0.2">
      <c r="A3" s="217" t="s">
        <v>54</v>
      </c>
      <c r="B3" s="218"/>
      <c r="C3" s="218"/>
      <c r="D3" s="218"/>
      <c r="E3" s="218"/>
      <c r="F3" s="218"/>
      <c r="G3" s="218"/>
      <c r="H3" s="218"/>
      <c r="I3" s="218"/>
      <c r="J3" s="218"/>
      <c r="K3" s="233"/>
      <c r="L3" s="233"/>
      <c r="M3" s="233"/>
      <c r="N3" s="233"/>
      <c r="O3" s="233"/>
      <c r="P3" s="233"/>
      <c r="Q3" s="233"/>
      <c r="R3" s="234"/>
    </row>
    <row r="4" spans="1:18" ht="23.1" customHeight="1" x14ac:dyDescent="0.2">
      <c r="A4" s="217"/>
      <c r="B4" s="233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33"/>
      <c r="O4" s="233"/>
      <c r="P4" s="233"/>
      <c r="Q4" s="233"/>
      <c r="R4" s="234"/>
    </row>
    <row r="5" spans="1:18" s="62" customFormat="1" ht="23.1" customHeight="1" x14ac:dyDescent="0.2">
      <c r="A5" s="231"/>
      <c r="B5" s="232"/>
      <c r="C5" s="232"/>
      <c r="D5" s="232"/>
      <c r="E5" s="232"/>
      <c r="F5" s="232"/>
      <c r="G5" s="232"/>
      <c r="H5" s="232"/>
      <c r="I5" s="232"/>
      <c r="J5" s="232"/>
      <c r="K5" s="235" t="s">
        <v>13</v>
      </c>
      <c r="L5" s="236"/>
      <c r="M5" s="236"/>
      <c r="N5" s="236"/>
      <c r="O5" s="236"/>
      <c r="P5" s="236"/>
      <c r="Q5" s="237"/>
      <c r="R5" s="84">
        <v>30</v>
      </c>
    </row>
    <row r="6" spans="1:18" ht="35.1" customHeight="1" x14ac:dyDescent="0.2">
      <c r="A6" s="64" t="s">
        <v>3</v>
      </c>
      <c r="B6" s="64" t="s">
        <v>4</v>
      </c>
      <c r="C6" s="68" t="s">
        <v>1</v>
      </c>
      <c r="D6" s="68" t="s">
        <v>5</v>
      </c>
      <c r="E6" s="69" t="s">
        <v>9</v>
      </c>
      <c r="F6" s="70" t="s">
        <v>17</v>
      </c>
      <c r="G6" s="68" t="s">
        <v>2</v>
      </c>
      <c r="H6" s="64" t="s">
        <v>6</v>
      </c>
      <c r="I6" s="68" t="s">
        <v>7</v>
      </c>
      <c r="J6" s="71" t="s">
        <v>8</v>
      </c>
      <c r="K6" s="72" t="s">
        <v>49</v>
      </c>
      <c r="L6" s="72" t="s">
        <v>50</v>
      </c>
      <c r="M6" s="72" t="s">
        <v>51</v>
      </c>
      <c r="N6" s="73" t="s">
        <v>40</v>
      </c>
      <c r="O6" s="72" t="s">
        <v>52</v>
      </c>
      <c r="P6" s="72" t="s">
        <v>53</v>
      </c>
      <c r="Q6" s="72" t="s">
        <v>48</v>
      </c>
      <c r="R6" s="74" t="s">
        <v>46</v>
      </c>
    </row>
    <row r="7" spans="1:18" x14ac:dyDescent="0.2">
      <c r="A7" s="75"/>
      <c r="B7" s="75"/>
      <c r="C7" s="76"/>
      <c r="D7" s="77"/>
      <c r="E7" s="78"/>
      <c r="F7" s="77"/>
      <c r="G7" s="75"/>
      <c r="H7" s="75"/>
      <c r="I7" s="77"/>
      <c r="J7" s="79"/>
      <c r="K7" s="81"/>
      <c r="L7" s="82"/>
      <c r="M7" s="80"/>
      <c r="N7" s="80"/>
      <c r="O7" s="83"/>
      <c r="P7" s="80"/>
      <c r="Q7" s="81"/>
      <c r="R7" s="80"/>
    </row>
    <row r="9" spans="1:18" x14ac:dyDescent="0.2">
      <c r="I9" s="6"/>
      <c r="J9" s="2"/>
    </row>
  </sheetData>
  <sheetProtection password="D3C7" sheet="1" objects="1" scenarios="1"/>
  <mergeCells count="5">
    <mergeCell ref="A5:J5"/>
    <mergeCell ref="A1:R1"/>
    <mergeCell ref="K5:Q5"/>
    <mergeCell ref="A3:R3"/>
    <mergeCell ref="A4:R4"/>
  </mergeCells>
  <dataValidations count="1">
    <dataValidation type="list" allowBlank="1" showInputMessage="1" showErrorMessage="1" sqref="Q7" xr:uid="{00000000-0002-0000-0200-000000000000}">
      <formula1>"SI,"</formula1>
    </dataValidation>
  </dataValidations>
  <pageMargins left="0.75" right="0.75" top="1" bottom="1" header="0.5" footer="0.5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L14"/>
  <sheetViews>
    <sheetView showGridLines="0" zoomScaleNormal="100" workbookViewId="0">
      <selection sqref="A1:AI1"/>
    </sheetView>
  </sheetViews>
  <sheetFormatPr defaultRowHeight="15" x14ac:dyDescent="0.2"/>
  <cols>
    <col min="1" max="1" width="5.7109375" style="107" bestFit="1" customWidth="1"/>
    <col min="2" max="2" width="6.28515625" style="107" bestFit="1" customWidth="1"/>
    <col min="3" max="3" width="10.7109375" style="119" bestFit="1" customWidth="1"/>
    <col min="4" max="4" width="18.140625" style="120" customWidth="1"/>
    <col min="5" max="5" width="10.7109375" style="119" bestFit="1" customWidth="1"/>
    <col min="6" max="6" width="15.7109375" style="120" customWidth="1"/>
    <col min="7" max="8" width="12.140625" style="121" customWidth="1"/>
    <col min="9" max="9" width="8" style="118" customWidth="1"/>
    <col min="10" max="10" width="12.140625" style="121" customWidth="1"/>
    <col min="11" max="11" width="14.85546875" style="107" customWidth="1"/>
    <col min="12" max="12" width="5.7109375" style="107" bestFit="1" customWidth="1"/>
    <col min="13" max="13" width="8.28515625" style="107" bestFit="1" customWidth="1"/>
    <col min="14" max="14" width="10.7109375" style="119" bestFit="1" customWidth="1"/>
    <col min="15" max="15" width="25.5703125" style="120" customWidth="1"/>
    <col min="16" max="16" width="16.7109375" style="119" customWidth="1"/>
    <col min="17" max="17" width="19.28515625" style="119" customWidth="1"/>
    <col min="18" max="18" width="7" style="107" hidden="1" customWidth="1"/>
    <col min="19" max="19" width="22.28515625" style="120" hidden="1" customWidth="1"/>
    <col min="20" max="23" width="0" style="107" hidden="1" customWidth="1"/>
    <col min="24" max="24" width="5.7109375" style="107" hidden="1" customWidth="1"/>
    <col min="25" max="25" width="8.28515625" style="107" hidden="1" customWidth="1"/>
    <col min="26" max="26" width="3.28515625" style="107" hidden="1" customWidth="1"/>
    <col min="27" max="27" width="13.7109375" style="107" customWidth="1"/>
    <col min="28" max="28" width="8.28515625" style="107" bestFit="1" customWidth="1"/>
    <col min="29" max="29" width="12.7109375" style="119" customWidth="1"/>
    <col min="30" max="30" width="14" style="119" customWidth="1"/>
    <col min="31" max="31" width="15.7109375" style="119" customWidth="1"/>
    <col min="32" max="32" width="15.7109375" style="117" customWidth="1"/>
    <col min="33" max="33" width="14.7109375" style="117" customWidth="1"/>
    <col min="34" max="34" width="16.140625" style="121" customWidth="1"/>
    <col min="35" max="35" width="15.42578125" style="107" customWidth="1"/>
    <col min="36" max="37" width="9.140625" style="107" customWidth="1"/>
    <col min="38" max="38" width="19" style="107" customWidth="1"/>
    <col min="39" max="16384" width="9.140625" style="107"/>
  </cols>
  <sheetData>
    <row r="1" spans="1:38" s="90" customFormat="1" ht="23.1" customHeight="1" x14ac:dyDescent="0.2">
      <c r="A1" s="238"/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39"/>
      <c r="T1" s="239"/>
      <c r="U1" s="239"/>
      <c r="V1" s="239"/>
      <c r="W1" s="239"/>
      <c r="X1" s="239"/>
      <c r="Y1" s="239"/>
      <c r="Z1" s="239"/>
      <c r="AA1" s="239"/>
      <c r="AB1" s="239"/>
      <c r="AC1" s="239"/>
      <c r="AD1" s="239"/>
      <c r="AE1" s="239"/>
      <c r="AF1" s="239"/>
      <c r="AG1" s="239"/>
      <c r="AH1" s="239"/>
      <c r="AI1" s="240"/>
    </row>
    <row r="2" spans="1:38" s="97" customFormat="1" ht="15" customHeight="1" x14ac:dyDescent="0.2">
      <c r="A2" s="91"/>
      <c r="B2" s="92"/>
      <c r="C2" s="21"/>
      <c r="D2" s="93"/>
      <c r="E2" s="21"/>
      <c r="F2" s="93"/>
      <c r="G2" s="94"/>
      <c r="H2" s="94"/>
      <c r="I2" s="139"/>
      <c r="J2" s="94"/>
      <c r="K2" s="92"/>
      <c r="L2" s="92"/>
      <c r="M2" s="92"/>
      <c r="N2" s="21"/>
      <c r="O2" s="93"/>
      <c r="P2" s="21"/>
      <c r="Q2" s="21"/>
      <c r="R2" s="92"/>
      <c r="S2" s="93"/>
      <c r="T2" s="92"/>
      <c r="U2" s="92"/>
      <c r="V2" s="92"/>
      <c r="W2" s="92"/>
      <c r="X2" s="92"/>
      <c r="Y2" s="92"/>
      <c r="Z2" s="92"/>
      <c r="AA2" s="92"/>
      <c r="AB2" s="92"/>
      <c r="AC2" s="21"/>
      <c r="AD2" s="21"/>
      <c r="AE2" s="21"/>
      <c r="AF2" s="95"/>
      <c r="AG2" s="96"/>
      <c r="AH2" s="130"/>
    </row>
    <row r="3" spans="1:38" s="90" customFormat="1" ht="23.1" customHeight="1" x14ac:dyDescent="0.2">
      <c r="A3" s="228" t="s">
        <v>57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241"/>
      <c r="Q3" s="241"/>
      <c r="R3" s="241"/>
      <c r="S3" s="241"/>
      <c r="T3" s="241"/>
      <c r="U3" s="241"/>
      <c r="V3" s="241"/>
      <c r="W3" s="241"/>
      <c r="X3" s="241"/>
      <c r="Y3" s="241"/>
      <c r="Z3" s="241"/>
      <c r="AA3" s="241"/>
      <c r="AB3" s="241"/>
      <c r="AC3" s="241"/>
      <c r="AD3" s="241"/>
      <c r="AE3" s="241"/>
      <c r="AF3" s="241"/>
      <c r="AG3" s="241"/>
      <c r="AH3" s="241"/>
      <c r="AI3" s="242"/>
    </row>
    <row r="4" spans="1:38" s="90" customFormat="1" ht="15" customHeight="1" x14ac:dyDescent="0.2">
      <c r="A4" s="98"/>
      <c r="B4" s="99"/>
      <c r="C4" s="100"/>
      <c r="D4" s="101"/>
      <c r="E4" s="100"/>
      <c r="F4" s="101"/>
      <c r="G4" s="102"/>
      <c r="H4" s="102"/>
      <c r="I4" s="140"/>
      <c r="J4" s="102"/>
      <c r="K4" s="99"/>
      <c r="L4" s="99"/>
      <c r="M4" s="99"/>
      <c r="N4" s="100"/>
      <c r="O4" s="101"/>
      <c r="P4" s="100"/>
      <c r="Q4" s="100"/>
      <c r="R4" s="99"/>
      <c r="S4" s="101"/>
      <c r="T4" s="99"/>
      <c r="U4" s="99"/>
      <c r="V4" s="99"/>
      <c r="W4" s="99"/>
      <c r="X4" s="99"/>
      <c r="Y4" s="99"/>
      <c r="Z4" s="99"/>
      <c r="AA4" s="99"/>
      <c r="AB4" s="99"/>
      <c r="AC4" s="100"/>
      <c r="AD4" s="226"/>
      <c r="AE4" s="243"/>
      <c r="AF4" s="243"/>
      <c r="AG4" s="243"/>
      <c r="AH4" s="244"/>
      <c r="AI4" s="245"/>
    </row>
    <row r="5" spans="1:38" s="90" customFormat="1" ht="23.1" customHeight="1" x14ac:dyDescent="0.2">
      <c r="A5" s="228" t="s">
        <v>14</v>
      </c>
      <c r="B5" s="246"/>
      <c r="C5" s="247"/>
      <c r="D5" s="228" t="s">
        <v>15</v>
      </c>
      <c r="E5" s="246"/>
      <c r="F5" s="246"/>
      <c r="G5" s="246"/>
      <c r="H5" s="246"/>
      <c r="I5" s="246"/>
      <c r="J5" s="246"/>
      <c r="K5" s="247"/>
      <c r="L5" s="228" t="s">
        <v>16</v>
      </c>
      <c r="M5" s="246"/>
      <c r="N5" s="247"/>
      <c r="O5" s="228" t="s">
        <v>1</v>
      </c>
      <c r="P5" s="246"/>
      <c r="Q5" s="246"/>
      <c r="R5" s="228" t="s">
        <v>17</v>
      </c>
      <c r="S5" s="247"/>
      <c r="T5" s="228" t="s">
        <v>18</v>
      </c>
      <c r="U5" s="246"/>
      <c r="V5" s="246"/>
      <c r="W5" s="247"/>
      <c r="X5" s="228" t="s">
        <v>19</v>
      </c>
      <c r="Y5" s="246"/>
      <c r="Z5" s="246"/>
      <c r="AA5" s="103" t="s">
        <v>47</v>
      </c>
      <c r="AB5" s="228" t="s">
        <v>20</v>
      </c>
      <c r="AC5" s="247"/>
      <c r="AD5" s="228" t="s">
        <v>64</v>
      </c>
      <c r="AE5" s="250"/>
      <c r="AF5" s="250"/>
      <c r="AG5" s="250"/>
      <c r="AH5" s="250"/>
      <c r="AI5" s="245"/>
    </row>
    <row r="6" spans="1:38" ht="36" customHeight="1" x14ac:dyDescent="0.2">
      <c r="A6" s="104" t="s">
        <v>21</v>
      </c>
      <c r="B6" s="104" t="s">
        <v>22</v>
      </c>
      <c r="C6" s="52" t="s">
        <v>23</v>
      </c>
      <c r="D6" s="104" t="s">
        <v>24</v>
      </c>
      <c r="E6" s="105" t="s">
        <v>25</v>
      </c>
      <c r="F6" s="104" t="s">
        <v>26</v>
      </c>
      <c r="G6" s="141" t="s">
        <v>66</v>
      </c>
      <c r="H6" s="106" t="s">
        <v>67</v>
      </c>
      <c r="I6" s="142" t="s">
        <v>68</v>
      </c>
      <c r="J6" s="141" t="s">
        <v>69</v>
      </c>
      <c r="K6" s="104" t="s">
        <v>28</v>
      </c>
      <c r="L6" s="104" t="s">
        <v>21</v>
      </c>
      <c r="M6" s="104" t="s">
        <v>24</v>
      </c>
      <c r="N6" s="52" t="s">
        <v>29</v>
      </c>
      <c r="O6" s="104" t="s">
        <v>30</v>
      </c>
      <c r="P6" s="105" t="s">
        <v>31</v>
      </c>
      <c r="Q6" s="105" t="s">
        <v>32</v>
      </c>
      <c r="R6" s="104" t="s">
        <v>33</v>
      </c>
      <c r="S6" s="104" t="s">
        <v>26</v>
      </c>
      <c r="T6" s="104" t="s">
        <v>33</v>
      </c>
      <c r="U6" s="104" t="s">
        <v>34</v>
      </c>
      <c r="V6" s="104" t="s">
        <v>35</v>
      </c>
      <c r="W6" s="104" t="s">
        <v>36</v>
      </c>
      <c r="X6" s="104" t="s">
        <v>21</v>
      </c>
      <c r="Y6" s="104" t="s">
        <v>24</v>
      </c>
      <c r="Z6" s="104" t="s">
        <v>37</v>
      </c>
      <c r="AA6" s="104" t="s">
        <v>25</v>
      </c>
      <c r="AB6" s="104" t="s">
        <v>24</v>
      </c>
      <c r="AC6" s="52" t="s">
        <v>38</v>
      </c>
      <c r="AD6" s="127" t="s">
        <v>58</v>
      </c>
      <c r="AE6" s="127" t="s">
        <v>59</v>
      </c>
      <c r="AF6" s="127" t="s">
        <v>61</v>
      </c>
      <c r="AG6" s="128" t="s">
        <v>60</v>
      </c>
      <c r="AH6" s="131" t="s">
        <v>62</v>
      </c>
      <c r="AI6" s="129" t="s">
        <v>65</v>
      </c>
      <c r="AJ6" s="248"/>
      <c r="AK6" s="249"/>
      <c r="AL6" s="249"/>
    </row>
    <row r="7" spans="1:38" x14ac:dyDescent="0.2">
      <c r="A7" s="108"/>
      <c r="B7" s="108"/>
      <c r="C7" s="109"/>
      <c r="D7" s="110"/>
      <c r="E7" s="109"/>
      <c r="F7" s="111"/>
      <c r="G7" s="112"/>
      <c r="H7" s="112"/>
      <c r="I7" s="107"/>
      <c r="J7" s="112"/>
      <c r="K7" s="108"/>
      <c r="L7" s="108"/>
      <c r="M7" s="108"/>
      <c r="N7" s="109"/>
      <c r="O7" s="111"/>
      <c r="P7" s="109"/>
      <c r="Q7" s="109"/>
      <c r="R7" s="108"/>
      <c r="S7" s="111"/>
      <c r="T7" s="108"/>
      <c r="U7" s="108"/>
      <c r="V7" s="108"/>
      <c r="W7" s="108"/>
      <c r="X7" s="113"/>
      <c r="Y7" s="113"/>
      <c r="Z7" s="113"/>
      <c r="AA7" s="114"/>
      <c r="AB7" s="108"/>
      <c r="AC7" s="109"/>
      <c r="AD7" s="109"/>
      <c r="AE7" s="109"/>
      <c r="AF7" s="115"/>
      <c r="AG7" s="116"/>
      <c r="AH7" s="112"/>
    </row>
    <row r="8" spans="1:38" x14ac:dyDescent="0.2">
      <c r="C8" s="107"/>
      <c r="D8" s="107"/>
      <c r="E8" s="107"/>
      <c r="F8" s="107"/>
      <c r="G8" s="107"/>
      <c r="H8" s="107"/>
      <c r="I8" s="107"/>
      <c r="J8" s="107"/>
      <c r="N8" s="107"/>
      <c r="O8" s="107"/>
      <c r="P8" s="107"/>
      <c r="Q8" s="107"/>
      <c r="S8" s="107"/>
      <c r="AC8" s="107"/>
      <c r="AD8" s="107"/>
      <c r="AE8" s="107"/>
      <c r="AG8" s="118"/>
      <c r="AH8" s="118"/>
    </row>
    <row r="9" spans="1:38" x14ac:dyDescent="0.2">
      <c r="C9" s="107"/>
      <c r="D9" s="107"/>
      <c r="E9" s="107"/>
      <c r="F9" s="107"/>
      <c r="G9" s="107"/>
      <c r="H9" s="107"/>
      <c r="I9" s="107"/>
      <c r="J9" s="107"/>
      <c r="N9" s="107"/>
      <c r="O9" s="107"/>
      <c r="P9" s="107"/>
      <c r="Q9" s="107"/>
      <c r="S9" s="107"/>
      <c r="AC9" s="107"/>
      <c r="AD9" s="107"/>
      <c r="AE9" s="107"/>
      <c r="AF9" s="107"/>
      <c r="AG9" s="107"/>
      <c r="AH9" s="118"/>
    </row>
    <row r="10" spans="1:38" x14ac:dyDescent="0.2">
      <c r="C10" s="107"/>
      <c r="D10" s="107"/>
      <c r="E10" s="107"/>
      <c r="F10" s="107"/>
      <c r="G10" s="107"/>
      <c r="H10" s="107"/>
      <c r="I10" s="107"/>
      <c r="J10" s="107"/>
      <c r="N10" s="107"/>
      <c r="O10" s="107"/>
      <c r="P10" s="107"/>
      <c r="Q10" s="107"/>
      <c r="S10" s="107"/>
      <c r="AC10" s="107"/>
      <c r="AD10" s="107"/>
      <c r="AE10" s="107"/>
      <c r="AF10" s="107"/>
      <c r="AG10" s="107"/>
      <c r="AH10" s="118"/>
    </row>
    <row r="11" spans="1:38" x14ac:dyDescent="0.2">
      <c r="C11" s="107"/>
      <c r="D11" s="107"/>
      <c r="E11" s="107"/>
      <c r="F11" s="107"/>
      <c r="G11" s="107"/>
      <c r="H11" s="107"/>
      <c r="I11" s="107"/>
      <c r="J11" s="107"/>
      <c r="N11" s="107"/>
      <c r="O11" s="107"/>
      <c r="P11" s="107"/>
      <c r="Q11" s="107"/>
      <c r="S11" s="107"/>
      <c r="AC11" s="107"/>
      <c r="AD11" s="107"/>
      <c r="AE11" s="107"/>
      <c r="AF11" s="107"/>
      <c r="AG11" s="107"/>
      <c r="AH11" s="118"/>
    </row>
    <row r="12" spans="1:38" x14ac:dyDescent="0.2">
      <c r="C12" s="107"/>
      <c r="D12" s="107"/>
      <c r="E12" s="107"/>
      <c r="F12" s="107"/>
      <c r="G12" s="107"/>
      <c r="H12" s="107"/>
      <c r="I12" s="107"/>
      <c r="J12" s="107"/>
      <c r="N12" s="107"/>
      <c r="O12" s="107"/>
      <c r="P12" s="107"/>
      <c r="Q12" s="107"/>
      <c r="S12" s="107"/>
      <c r="AC12" s="107"/>
      <c r="AD12" s="107"/>
      <c r="AE12" s="107"/>
      <c r="AF12" s="107"/>
      <c r="AG12" s="107"/>
      <c r="AH12" s="118"/>
    </row>
    <row r="13" spans="1:38" x14ac:dyDescent="0.2">
      <c r="C13" s="107"/>
      <c r="D13" s="107"/>
      <c r="E13" s="107"/>
      <c r="F13" s="107"/>
      <c r="G13" s="107"/>
      <c r="H13" s="107"/>
      <c r="I13" s="107"/>
      <c r="J13" s="107"/>
      <c r="N13" s="107"/>
      <c r="O13" s="107"/>
      <c r="P13" s="107"/>
      <c r="Q13" s="107"/>
      <c r="S13" s="107"/>
      <c r="AC13" s="107"/>
      <c r="AD13" s="107"/>
      <c r="AE13" s="107"/>
      <c r="AF13" s="107"/>
      <c r="AG13" s="107"/>
      <c r="AH13" s="118"/>
    </row>
    <row r="14" spans="1:38" x14ac:dyDescent="0.2">
      <c r="C14" s="107"/>
      <c r="D14" s="107"/>
      <c r="E14" s="107"/>
      <c r="F14" s="107"/>
      <c r="G14" s="107"/>
      <c r="H14" s="107"/>
      <c r="I14" s="107"/>
      <c r="J14" s="107"/>
      <c r="N14" s="107"/>
      <c r="O14" s="107"/>
      <c r="P14" s="107"/>
      <c r="Q14" s="107"/>
      <c r="S14" s="107"/>
      <c r="AC14" s="107"/>
      <c r="AD14" s="107"/>
      <c r="AE14" s="107"/>
      <c r="AF14" s="107"/>
      <c r="AG14" s="107"/>
      <c r="AH14" s="118"/>
    </row>
  </sheetData>
  <mergeCells count="13">
    <mergeCell ref="AJ6:AL6"/>
    <mergeCell ref="T5:W5"/>
    <mergeCell ref="X5:Z5"/>
    <mergeCell ref="AB5:AC5"/>
    <mergeCell ref="AD5:AI5"/>
    <mergeCell ref="A1:AI1"/>
    <mergeCell ref="A3:AI3"/>
    <mergeCell ref="AD4:AI4"/>
    <mergeCell ref="A5:C5"/>
    <mergeCell ref="D5:K5"/>
    <mergeCell ref="L5:N5"/>
    <mergeCell ref="O5:Q5"/>
    <mergeCell ref="R5:S5"/>
  </mergeCells>
  <dataValidations count="1">
    <dataValidation type="list" allowBlank="1" showInputMessage="1" showErrorMessage="1" sqref="AI7 I7" xr:uid="{00000000-0002-0000-0300-000000000000}">
      <formula1>"SI,NO"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9"/>
  <sheetViews>
    <sheetView showGridLines="0" zoomScaleNormal="100" workbookViewId="0">
      <selection sqref="A1:O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hidden="1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2" width="14.7109375" style="85" customWidth="1"/>
    <col min="13" max="13" width="14.7109375" style="124" customWidth="1"/>
    <col min="14" max="14" width="14.7109375" style="1" customWidth="1"/>
    <col min="15" max="15" width="16" style="136" customWidth="1"/>
    <col min="16" max="16" width="18.140625" hidden="1" customWidth="1"/>
  </cols>
  <sheetData>
    <row r="1" spans="1:15" ht="23.1" customHeight="1" x14ac:dyDescent="0.35">
      <c r="A1" s="214"/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4"/>
    </row>
    <row r="2" spans="1:15" ht="23.1" customHeight="1" x14ac:dyDescent="0.35">
      <c r="A2" s="65"/>
      <c r="B2" s="66"/>
      <c r="C2" s="66"/>
      <c r="D2" s="66"/>
      <c r="E2" s="66"/>
      <c r="F2" s="66"/>
      <c r="G2" s="66"/>
      <c r="H2" s="66"/>
      <c r="I2" s="66"/>
      <c r="J2" s="66"/>
      <c r="K2" s="86"/>
      <c r="L2" s="86"/>
      <c r="M2" s="125"/>
      <c r="N2" s="122"/>
      <c r="O2" s="132"/>
    </row>
    <row r="3" spans="1:15" ht="23.1" customHeight="1" x14ac:dyDescent="0.2">
      <c r="A3" s="217" t="s">
        <v>56</v>
      </c>
      <c r="B3" s="218"/>
      <c r="C3" s="218"/>
      <c r="D3" s="218"/>
      <c r="E3" s="218"/>
      <c r="F3" s="218"/>
      <c r="G3" s="218"/>
      <c r="H3" s="218"/>
      <c r="I3" s="218"/>
      <c r="J3" s="218"/>
      <c r="K3" s="233"/>
      <c r="L3" s="233"/>
      <c r="M3" s="233"/>
      <c r="N3" s="233"/>
      <c r="O3" s="234"/>
    </row>
    <row r="4" spans="1:15" ht="23.1" customHeight="1" x14ac:dyDescent="0.2">
      <c r="A4" s="217"/>
      <c r="B4" s="233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33"/>
      <c r="O4" s="234"/>
    </row>
    <row r="5" spans="1:15" s="62" customFormat="1" ht="23.1" customHeight="1" x14ac:dyDescent="0.2">
      <c r="A5" s="231" t="s">
        <v>63</v>
      </c>
      <c r="B5" s="232"/>
      <c r="C5" s="232"/>
      <c r="D5" s="232"/>
      <c r="E5" s="232"/>
      <c r="F5" s="232"/>
      <c r="G5" s="232"/>
      <c r="H5" s="232"/>
      <c r="I5" s="232"/>
      <c r="J5" s="232"/>
      <c r="K5" s="251" t="s">
        <v>64</v>
      </c>
      <c r="L5" s="252"/>
      <c r="M5" s="252"/>
      <c r="N5" s="252"/>
      <c r="O5" s="253"/>
    </row>
    <row r="6" spans="1:15" ht="35.1" customHeight="1" x14ac:dyDescent="0.2">
      <c r="A6" s="64" t="s">
        <v>3</v>
      </c>
      <c r="B6" s="64" t="s">
        <v>4</v>
      </c>
      <c r="C6" s="68" t="s">
        <v>1</v>
      </c>
      <c r="D6" s="68" t="s">
        <v>5</v>
      </c>
      <c r="E6" s="69" t="s">
        <v>9</v>
      </c>
      <c r="F6" s="70" t="s">
        <v>17</v>
      </c>
      <c r="G6" s="68" t="s">
        <v>2</v>
      </c>
      <c r="H6" s="64" t="s">
        <v>6</v>
      </c>
      <c r="I6" s="68" t="s">
        <v>7</v>
      </c>
      <c r="J6" s="71" t="s">
        <v>8</v>
      </c>
      <c r="K6" s="72" t="s">
        <v>58</v>
      </c>
      <c r="L6" s="72" t="s">
        <v>59</v>
      </c>
      <c r="M6" s="126" t="s">
        <v>61</v>
      </c>
      <c r="N6" s="123" t="s">
        <v>60</v>
      </c>
      <c r="O6" s="133" t="s">
        <v>62</v>
      </c>
    </row>
    <row r="7" spans="1:15" x14ac:dyDescent="0.2">
      <c r="A7" s="75"/>
      <c r="B7" s="75"/>
      <c r="C7" s="76"/>
      <c r="D7" s="77"/>
      <c r="E7" s="78"/>
      <c r="F7" s="77"/>
      <c r="G7" s="75"/>
      <c r="H7" s="75"/>
      <c r="I7" s="77"/>
      <c r="J7" s="79"/>
      <c r="K7" s="87"/>
      <c r="L7" s="88"/>
      <c r="M7" s="89"/>
      <c r="N7" s="79"/>
      <c r="O7" s="134"/>
    </row>
    <row r="8" spans="1:15" x14ac:dyDescent="0.2">
      <c r="O8" s="135"/>
    </row>
    <row r="9" spans="1:15" x14ac:dyDescent="0.2">
      <c r="I9" s="6"/>
      <c r="J9" s="2"/>
    </row>
  </sheetData>
  <mergeCells count="5">
    <mergeCell ref="A5:J5"/>
    <mergeCell ref="A1:O1"/>
    <mergeCell ref="A3:O3"/>
    <mergeCell ref="A4:O4"/>
    <mergeCell ref="K5:O5"/>
  </mergeCells>
  <pageMargins left="0.75" right="0.75" top="1" bottom="1" header="0.5" footer="0.5"/>
  <pageSetup paperSize="9" scale="8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7"/>
  <sheetViews>
    <sheetView showGridLines="0" zoomScaleNormal="100" workbookViewId="0">
      <selection sqref="A1:M1"/>
    </sheetView>
  </sheetViews>
  <sheetFormatPr defaultRowHeight="15" x14ac:dyDescent="0.2"/>
  <cols>
    <col min="1" max="1" width="30.7109375" style="107" customWidth="1"/>
    <col min="2" max="2" width="20.7109375" style="120" customWidth="1"/>
    <col min="3" max="3" width="14.7109375" style="121" customWidth="1"/>
    <col min="4" max="4" width="5.7109375" style="121" customWidth="1"/>
    <col min="5" max="5" width="12.5703125" style="118" customWidth="1"/>
    <col min="6" max="6" width="36.7109375" style="121" customWidth="1"/>
    <col min="7" max="7" width="14.7109375" style="107" customWidth="1"/>
    <col min="8" max="8" width="5.7109375" style="107" customWidth="1"/>
    <col min="9" max="9" width="20.7109375" style="107" customWidth="1"/>
    <col min="10" max="10" width="20.7109375" style="120" customWidth="1"/>
    <col min="11" max="11" width="5.7109375" style="119" customWidth="1"/>
    <col min="12" max="12" width="12.5703125" style="119" customWidth="1"/>
    <col min="13" max="13" width="5.7109375" style="107" customWidth="1"/>
    <col min="14" max="16384" width="9.140625" style="107"/>
  </cols>
  <sheetData>
    <row r="1" spans="1:16" s="90" customFormat="1" ht="23.1" customHeight="1" x14ac:dyDescent="0.2">
      <c r="A1" s="262"/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4"/>
    </row>
    <row r="2" spans="1:16" s="97" customFormat="1" ht="15" customHeight="1" x14ac:dyDescent="0.2">
      <c r="A2" s="91"/>
      <c r="B2" s="93"/>
      <c r="C2" s="94"/>
      <c r="D2" s="94"/>
      <c r="E2" s="139"/>
      <c r="F2" s="94"/>
      <c r="G2" s="92"/>
      <c r="H2" s="92"/>
      <c r="I2" s="92"/>
      <c r="J2" s="93"/>
      <c r="K2" s="21"/>
      <c r="L2" s="21"/>
      <c r="M2" s="184"/>
    </row>
    <row r="3" spans="1:16" s="90" customFormat="1" ht="23.1" customHeight="1" x14ac:dyDescent="0.2">
      <c r="A3" s="270" t="s">
        <v>103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2"/>
    </row>
    <row r="4" spans="1:16" s="90" customFormat="1" ht="23.1" customHeight="1" x14ac:dyDescent="0.2">
      <c r="A4" s="98"/>
      <c r="B4" s="101"/>
      <c r="C4" s="176"/>
      <c r="D4" s="176"/>
      <c r="E4" s="140"/>
      <c r="F4" s="176"/>
      <c r="J4" s="175"/>
      <c r="K4" s="162"/>
      <c r="L4" s="162"/>
      <c r="M4" s="161"/>
    </row>
    <row r="5" spans="1:16" s="90" customFormat="1" ht="32.25" customHeight="1" x14ac:dyDescent="0.2">
      <c r="A5" s="265" t="s">
        <v>102</v>
      </c>
      <c r="B5" s="266"/>
      <c r="C5" s="183" t="s">
        <v>101</v>
      </c>
      <c r="D5" s="182"/>
      <c r="E5" s="181" t="str">
        <f>IF(OR(L13="SI",L15="SI"),"SI","NO")</f>
        <v>SI</v>
      </c>
      <c r="F5" s="158"/>
      <c r="G5" s="158"/>
      <c r="H5" s="158"/>
      <c r="I5" s="158"/>
      <c r="J5" s="158"/>
      <c r="K5" s="158"/>
      <c r="L5" s="158"/>
      <c r="M5" s="156"/>
      <c r="N5" s="274" t="s">
        <v>100</v>
      </c>
      <c r="O5" s="275"/>
    </row>
    <row r="6" spans="1:16" s="90" customFormat="1" ht="23.1" customHeight="1" x14ac:dyDescent="0.2">
      <c r="A6" s="98"/>
      <c r="B6" s="101"/>
      <c r="C6" s="102"/>
      <c r="D6" s="176"/>
      <c r="E6" s="180"/>
      <c r="F6" s="176"/>
      <c r="J6" s="175"/>
      <c r="K6" s="162"/>
      <c r="L6" s="162"/>
      <c r="M6" s="161"/>
    </row>
    <row r="7" spans="1:16" s="90" customFormat="1" ht="23.1" customHeight="1" x14ac:dyDescent="0.2">
      <c r="A7" s="255" t="s">
        <v>99</v>
      </c>
      <c r="B7" s="259"/>
      <c r="C7" s="160">
        <f>Debiti!G6</f>
        <v>42</v>
      </c>
      <c r="D7" s="158"/>
      <c r="E7" s="279" t="s">
        <v>112</v>
      </c>
      <c r="F7" s="280"/>
      <c r="G7" s="280"/>
      <c r="H7" s="97"/>
      <c r="I7" s="179"/>
      <c r="J7" s="178"/>
      <c r="K7" s="97"/>
      <c r="L7" s="169"/>
      <c r="M7" s="177"/>
      <c r="N7" s="274" t="s">
        <v>98</v>
      </c>
      <c r="O7" s="275"/>
      <c r="P7" s="275"/>
    </row>
    <row r="8" spans="1:16" s="90" customFormat="1" ht="23.1" customHeight="1" x14ac:dyDescent="0.2">
      <c r="A8" s="98"/>
      <c r="B8" s="101"/>
      <c r="C8" s="102"/>
      <c r="D8" s="176"/>
      <c r="E8" s="140"/>
      <c r="F8" s="102"/>
      <c r="G8" s="99"/>
      <c r="J8" s="175"/>
      <c r="K8" s="162"/>
      <c r="L8" s="162"/>
      <c r="M8" s="161"/>
    </row>
    <row r="9" spans="1:16" s="90" customFormat="1" ht="23.1" customHeight="1" x14ac:dyDescent="0.2">
      <c r="A9" s="267" t="s">
        <v>97</v>
      </c>
      <c r="B9" s="273"/>
      <c r="C9" s="170">
        <f>ElencoFatture!O6</f>
        <v>0</v>
      </c>
      <c r="D9" s="171"/>
      <c r="E9" s="267" t="s">
        <v>91</v>
      </c>
      <c r="F9" s="268" t="s">
        <v>96</v>
      </c>
      <c r="G9" s="174">
        <f>C9/100*5</f>
        <v>0</v>
      </c>
      <c r="J9" s="158"/>
      <c r="L9" s="158"/>
      <c r="M9" s="156"/>
    </row>
    <row r="10" spans="1:16" s="90" customFormat="1" ht="23.1" customHeight="1" x14ac:dyDescent="0.2">
      <c r="A10" s="267" t="s">
        <v>95</v>
      </c>
      <c r="B10" s="268"/>
      <c r="C10" s="170">
        <f>ElencoFatture!O7</f>
        <v>0</v>
      </c>
      <c r="D10" s="171"/>
      <c r="E10" s="173"/>
      <c r="F10" s="173"/>
      <c r="G10" s="172"/>
      <c r="H10" s="158"/>
      <c r="I10" s="158"/>
      <c r="J10" s="158"/>
      <c r="K10" s="158"/>
      <c r="L10" s="158"/>
      <c r="M10" s="156"/>
    </row>
    <row r="11" spans="1:16" s="90" customFormat="1" ht="23.1" customHeight="1" x14ac:dyDescent="0.2">
      <c r="A11" s="267" t="s">
        <v>94</v>
      </c>
      <c r="B11" s="269"/>
      <c r="C11" s="170">
        <f>ElencoFatture!O8</f>
        <v>0</v>
      </c>
      <c r="D11" s="171"/>
      <c r="E11" s="267" t="s">
        <v>91</v>
      </c>
      <c r="F11" s="273"/>
      <c r="G11" s="170">
        <f>C11/100*5</f>
        <v>0</v>
      </c>
      <c r="H11" s="158"/>
      <c r="I11" s="278"/>
      <c r="J11" s="278"/>
      <c r="K11" s="97"/>
      <c r="L11" s="169"/>
      <c r="M11" s="156"/>
      <c r="N11" s="274" t="s">
        <v>93</v>
      </c>
      <c r="O11" s="275"/>
      <c r="P11" s="275"/>
    </row>
    <row r="12" spans="1:16" s="90" customFormat="1" ht="23.1" customHeight="1" x14ac:dyDescent="0.2">
      <c r="A12" s="167"/>
      <c r="B12" s="166"/>
      <c r="C12" s="164"/>
      <c r="D12" s="130"/>
      <c r="E12" s="165"/>
      <c r="F12" s="164"/>
      <c r="G12" s="163"/>
      <c r="I12" s="99"/>
      <c r="J12" s="101"/>
      <c r="K12" s="162"/>
      <c r="L12" s="100"/>
      <c r="M12" s="161"/>
    </row>
    <row r="13" spans="1:16" s="90" customFormat="1" ht="23.1" customHeight="1" x14ac:dyDescent="0.2">
      <c r="A13" s="255" t="s">
        <v>92</v>
      </c>
      <c r="B13" s="256"/>
      <c r="C13" s="160">
        <f>C11</f>
        <v>0</v>
      </c>
      <c r="D13" s="168"/>
      <c r="E13" s="255" t="s">
        <v>91</v>
      </c>
      <c r="F13" s="256"/>
      <c r="G13" s="159">
        <f>C13/100*5</f>
        <v>0</v>
      </c>
      <c r="H13" s="158"/>
      <c r="I13" s="260" t="s">
        <v>90</v>
      </c>
      <c r="J13" s="261"/>
      <c r="L13" s="157" t="str">
        <f>IF(ROUND(C7,2)&lt;=ROUND(G13,2),"SI","NO")</f>
        <v>NO</v>
      </c>
      <c r="M13" s="156"/>
      <c r="N13" s="276" t="s">
        <v>89</v>
      </c>
      <c r="O13" s="277"/>
    </row>
    <row r="14" spans="1:16" s="90" customFormat="1" ht="23.1" customHeight="1" x14ac:dyDescent="0.2">
      <c r="A14" s="167"/>
      <c r="B14" s="166"/>
      <c r="C14" s="164"/>
      <c r="D14" s="130"/>
      <c r="E14" s="165"/>
      <c r="F14" s="164"/>
      <c r="G14" s="163"/>
      <c r="I14" s="99"/>
      <c r="J14" s="101"/>
      <c r="K14" s="162"/>
      <c r="L14" s="100"/>
      <c r="M14" s="161"/>
    </row>
    <row r="15" spans="1:16" s="90" customFormat="1" ht="23.1" customHeight="1" x14ac:dyDescent="0.2">
      <c r="A15" s="255" t="s">
        <v>88</v>
      </c>
      <c r="B15" s="259"/>
      <c r="C15" s="160">
        <v>0</v>
      </c>
      <c r="D15" s="97"/>
      <c r="E15" s="255" t="s">
        <v>87</v>
      </c>
      <c r="F15" s="256"/>
      <c r="G15" s="159">
        <f>IF(OR(C15=0, C15="0,00"),0,C7/C15)</f>
        <v>0</v>
      </c>
      <c r="H15" s="158"/>
      <c r="I15" s="260" t="s">
        <v>86</v>
      </c>
      <c r="J15" s="261"/>
      <c r="L15" s="157" t="str">
        <f>IF(G15&lt;=0.9,"SI","NO")</f>
        <v>SI</v>
      </c>
      <c r="M15" s="156"/>
      <c r="N15" s="276" t="s">
        <v>85</v>
      </c>
      <c r="O15" s="277"/>
    </row>
    <row r="16" spans="1:16" s="90" customFormat="1" ht="23.1" customHeight="1" x14ac:dyDescent="0.2">
      <c r="A16" s="98"/>
      <c r="B16" s="101"/>
      <c r="C16" s="102"/>
      <c r="D16" s="102"/>
      <c r="E16" s="140"/>
      <c r="F16" s="102"/>
      <c r="G16" s="99"/>
      <c r="H16" s="99"/>
      <c r="I16" s="99"/>
      <c r="J16" s="101"/>
      <c r="K16" s="100"/>
      <c r="L16" s="100"/>
      <c r="M16" s="155"/>
    </row>
    <row r="17" spans="1:13" x14ac:dyDescent="0.2">
      <c r="B17" s="107"/>
      <c r="C17" s="107"/>
      <c r="D17" s="107"/>
      <c r="E17" s="107"/>
      <c r="F17" s="107"/>
      <c r="J17" s="107"/>
      <c r="K17" s="107"/>
      <c r="L17" s="107"/>
    </row>
    <row r="18" spans="1:13" x14ac:dyDescent="0.2">
      <c r="A18" s="257" t="s">
        <v>84</v>
      </c>
      <c r="B18" s="257"/>
      <c r="C18" s="257"/>
      <c r="D18" s="257"/>
      <c r="E18" s="257"/>
      <c r="F18" s="257"/>
      <c r="G18" s="257"/>
      <c r="H18" s="257"/>
      <c r="I18" s="257"/>
      <c r="J18" s="257"/>
      <c r="K18" s="257"/>
      <c r="L18" s="257"/>
      <c r="M18" s="257"/>
    </row>
    <row r="19" spans="1:13" x14ac:dyDescent="0.2">
      <c r="A19" s="258" t="s">
        <v>83</v>
      </c>
      <c r="B19" s="258"/>
      <c r="C19" s="258"/>
      <c r="D19" s="258"/>
      <c r="E19" s="258"/>
      <c r="F19" s="258"/>
      <c r="G19" s="258"/>
      <c r="H19" s="258"/>
      <c r="I19" s="258"/>
      <c r="J19" s="258"/>
      <c r="K19" s="258"/>
      <c r="L19" s="258"/>
      <c r="M19" s="258"/>
    </row>
    <row r="20" spans="1:13" x14ac:dyDescent="0.2">
      <c r="A20" s="254" t="s">
        <v>82</v>
      </c>
      <c r="B20" s="254"/>
      <c r="C20" s="254"/>
      <c r="D20" s="254"/>
      <c r="E20" s="254"/>
      <c r="F20" s="254"/>
      <c r="G20" s="254"/>
      <c r="H20" s="254"/>
      <c r="I20" s="254"/>
      <c r="J20" s="254"/>
      <c r="K20" s="254"/>
      <c r="L20" s="254"/>
      <c r="M20" s="254"/>
    </row>
    <row r="21" spans="1:13" x14ac:dyDescent="0.2">
      <c r="A21" s="154" t="s">
        <v>81</v>
      </c>
      <c r="B21" s="154"/>
      <c r="C21" s="154"/>
      <c r="D21" s="154"/>
      <c r="E21" s="154"/>
      <c r="F21" s="154"/>
      <c r="G21" s="154"/>
      <c r="H21" s="154"/>
      <c r="I21" s="154"/>
      <c r="J21" s="154"/>
      <c r="K21" s="154"/>
      <c r="L21" s="154"/>
      <c r="M21" s="154"/>
    </row>
    <row r="22" spans="1:13" x14ac:dyDescent="0.2">
      <c r="A22" s="254" t="s">
        <v>80</v>
      </c>
      <c r="B22" s="254"/>
      <c r="C22" s="254"/>
      <c r="D22" s="254"/>
      <c r="E22" s="254"/>
      <c r="F22" s="254"/>
      <c r="G22" s="254"/>
      <c r="H22" s="254"/>
      <c r="I22" s="254"/>
      <c r="J22" s="254"/>
      <c r="K22" s="254"/>
      <c r="L22" s="254"/>
      <c r="M22" s="254"/>
    </row>
    <row r="23" spans="1:13" x14ac:dyDescent="0.2">
      <c r="A23" s="254" t="s">
        <v>79</v>
      </c>
      <c r="B23" s="254"/>
      <c r="C23" s="254"/>
      <c r="D23" s="254"/>
      <c r="E23" s="254"/>
      <c r="F23" s="254"/>
      <c r="G23" s="254"/>
      <c r="H23" s="254"/>
      <c r="I23" s="254"/>
      <c r="J23" s="254"/>
      <c r="K23" s="254"/>
      <c r="L23" s="254"/>
      <c r="M23" s="254"/>
    </row>
    <row r="24" spans="1:13" x14ac:dyDescent="0.2">
      <c r="A24" s="254" t="s">
        <v>78</v>
      </c>
      <c r="B24" s="254"/>
      <c r="C24" s="254"/>
      <c r="D24" s="254"/>
      <c r="E24" s="254"/>
      <c r="F24" s="254"/>
      <c r="G24" s="254"/>
      <c r="H24" s="254"/>
      <c r="I24" s="254"/>
      <c r="J24" s="254"/>
      <c r="K24" s="254"/>
      <c r="L24" s="254"/>
      <c r="M24" s="254"/>
    </row>
    <row r="25" spans="1:13" x14ac:dyDescent="0.2">
      <c r="A25" s="254" t="s">
        <v>77</v>
      </c>
      <c r="B25" s="254"/>
      <c r="C25" s="254"/>
      <c r="D25" s="254"/>
      <c r="E25" s="254"/>
      <c r="F25" s="254"/>
      <c r="G25" s="254"/>
      <c r="H25" s="254"/>
      <c r="I25" s="254"/>
      <c r="J25" s="254"/>
      <c r="K25" s="254"/>
      <c r="L25" s="254"/>
      <c r="M25" s="254"/>
    </row>
    <row r="26" spans="1:13" x14ac:dyDescent="0.2">
      <c r="A26" s="153" t="s">
        <v>76</v>
      </c>
      <c r="B26" s="150"/>
      <c r="C26" s="152"/>
      <c r="D26" s="152"/>
      <c r="E26" s="152"/>
      <c r="F26" s="152"/>
      <c r="G26" s="150"/>
      <c r="H26" s="150"/>
      <c r="I26" s="150"/>
      <c r="J26" s="150"/>
      <c r="K26" s="151"/>
      <c r="L26" s="151"/>
      <c r="M26" s="150"/>
    </row>
    <row r="27" spans="1:13" x14ac:dyDescent="0.2">
      <c r="A27" s="149" t="s">
        <v>75</v>
      </c>
    </row>
  </sheetData>
  <sheetProtection password="D3C7" sheet="1"/>
  <mergeCells count="29">
    <mergeCell ref="N5:O5"/>
    <mergeCell ref="N13:O13"/>
    <mergeCell ref="N15:O15"/>
    <mergeCell ref="E15:F15"/>
    <mergeCell ref="I15:J15"/>
    <mergeCell ref="I11:J11"/>
    <mergeCell ref="E13:F13"/>
    <mergeCell ref="E7:G7"/>
    <mergeCell ref="N7:P7"/>
    <mergeCell ref="N11:P11"/>
    <mergeCell ref="A1:M1"/>
    <mergeCell ref="A5:B5"/>
    <mergeCell ref="E9:F9"/>
    <mergeCell ref="A10:B10"/>
    <mergeCell ref="A11:B11"/>
    <mergeCell ref="A3:M3"/>
    <mergeCell ref="A9:B9"/>
    <mergeCell ref="E11:F11"/>
    <mergeCell ref="A7:B7"/>
    <mergeCell ref="A25:M25"/>
    <mergeCell ref="A23:M23"/>
    <mergeCell ref="A13:B13"/>
    <mergeCell ref="A18:M18"/>
    <mergeCell ref="A19:M19"/>
    <mergeCell ref="A20:M20"/>
    <mergeCell ref="A22:M22"/>
    <mergeCell ref="A24:M24"/>
    <mergeCell ref="A15:B15"/>
    <mergeCell ref="I13:J13"/>
  </mergeCells>
  <conditionalFormatting sqref="L15 L11 E5">
    <cfRule type="containsText" dxfId="5" priority="5" stopIfTrue="1" operator="containsText" text="SI">
      <formula>NOT(ISERROR(SEARCH("SI",E5)))</formula>
    </cfRule>
    <cfRule type="containsText" dxfId="4" priority="6" stopIfTrue="1" operator="containsText" text="NO">
      <formula>NOT(ISERROR(SEARCH("NO",E5)))</formula>
    </cfRule>
  </conditionalFormatting>
  <conditionalFormatting sqref="L7">
    <cfRule type="containsText" dxfId="3" priority="3" stopIfTrue="1" operator="containsText" text="SI">
      <formula>NOT(ISERROR(SEARCH("SI",L7)))</formula>
    </cfRule>
    <cfRule type="containsText" dxfId="2" priority="4" stopIfTrue="1" operator="containsText" text="NO">
      <formula>NOT(ISERROR(SEARCH("NO",L7)))</formula>
    </cfRule>
  </conditionalFormatting>
  <conditionalFormatting sqref="L13">
    <cfRule type="containsText" dxfId="1" priority="1" stopIfTrue="1" operator="containsText" text="SI">
      <formula>NOT(ISERROR(SEARCH("SI",L13)))</formula>
    </cfRule>
    <cfRule type="containsText" dxfId="0" priority="2" stopIfTrue="1" operator="containsText" text="NO">
      <formula>NOT(ISERROR(SEARCH("NO",L13)))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4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E118"/>
  <sheetViews>
    <sheetView showGridLines="0" tabSelected="1" zoomScaleNormal="100" workbookViewId="0">
      <selection activeCell="G6" sqref="G6"/>
    </sheetView>
  </sheetViews>
  <sheetFormatPr defaultRowHeight="15" x14ac:dyDescent="0.2"/>
  <cols>
    <col min="1" max="1" width="5.7109375" style="107" bestFit="1" customWidth="1"/>
    <col min="2" max="2" width="6.28515625" style="107" bestFit="1" customWidth="1"/>
    <col min="3" max="3" width="10.7109375" style="119" bestFit="1" customWidth="1"/>
    <col min="4" max="4" width="18.140625" style="120" customWidth="1"/>
    <col min="5" max="5" width="10.7109375" style="119" bestFit="1" customWidth="1"/>
    <col min="6" max="6" width="15.7109375" style="120" customWidth="1"/>
    <col min="7" max="8" width="12.140625" style="121" customWidth="1"/>
    <col min="9" max="9" width="8" style="118" customWidth="1"/>
    <col min="10" max="10" width="12.140625" style="121" customWidth="1"/>
    <col min="11" max="12" width="14.85546875" style="107" customWidth="1"/>
    <col min="13" max="13" width="5.7109375" style="107" bestFit="1" customWidth="1"/>
    <col min="14" max="14" width="8.28515625" style="107" bestFit="1" customWidth="1"/>
    <col min="15" max="15" width="10.7109375" style="119" bestFit="1" customWidth="1"/>
    <col min="16" max="16" width="25.5703125" style="120" customWidth="1"/>
    <col min="17" max="17" width="16.7109375" style="119" customWidth="1"/>
    <col min="18" max="18" width="19.28515625" style="119" customWidth="1"/>
    <col min="19" max="19" width="7" style="107" hidden="1" customWidth="1"/>
    <col min="20" max="20" width="22.28515625" style="120" hidden="1" customWidth="1"/>
    <col min="21" max="24" width="0" style="107" hidden="1" customWidth="1"/>
    <col min="25" max="25" width="5.7109375" style="107" hidden="1" customWidth="1"/>
    <col min="26" max="26" width="8.28515625" style="107" hidden="1" customWidth="1"/>
    <col min="27" max="27" width="3.28515625" style="107" hidden="1" customWidth="1"/>
    <col min="28" max="28" width="13.7109375" style="107" customWidth="1"/>
    <col min="29" max="29" width="14" style="119" customWidth="1"/>
    <col min="30" max="30" width="3" style="107" hidden="1" customWidth="1"/>
    <col min="31" max="31" width="9.140625" style="150" customWidth="1"/>
    <col min="32" max="16384" width="9.140625" style="107"/>
  </cols>
  <sheetData>
    <row r="1" spans="1:31" s="90" customFormat="1" ht="23.1" customHeight="1" x14ac:dyDescent="0.2">
      <c r="A1" s="238" t="s">
        <v>118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39"/>
      <c r="T1" s="239"/>
      <c r="U1" s="239"/>
      <c r="V1" s="239"/>
      <c r="W1" s="239"/>
      <c r="X1" s="239"/>
      <c r="Y1" s="239"/>
      <c r="Z1" s="239"/>
      <c r="AA1" s="239"/>
      <c r="AB1" s="239"/>
      <c r="AC1" s="239"/>
      <c r="AE1" s="201"/>
    </row>
    <row r="2" spans="1:31" s="97" customFormat="1" ht="15" customHeight="1" x14ac:dyDescent="0.2">
      <c r="A2" s="91"/>
      <c r="B2" s="92"/>
      <c r="C2" s="21"/>
      <c r="D2" s="93"/>
      <c r="E2" s="21"/>
      <c r="F2" s="93"/>
      <c r="G2" s="94"/>
      <c r="H2" s="94"/>
      <c r="I2" s="139"/>
      <c r="J2" s="94"/>
      <c r="K2" s="92"/>
      <c r="L2" s="92"/>
      <c r="M2" s="92"/>
      <c r="N2" s="92"/>
      <c r="O2" s="21"/>
      <c r="P2" s="93"/>
      <c r="Q2" s="21"/>
      <c r="R2" s="21"/>
      <c r="S2" s="92"/>
      <c r="T2" s="93"/>
      <c r="U2" s="92"/>
      <c r="V2" s="92"/>
      <c r="W2" s="92"/>
      <c r="X2" s="92"/>
      <c r="Y2" s="92"/>
      <c r="Z2" s="92"/>
      <c r="AA2" s="92"/>
      <c r="AB2" s="92"/>
      <c r="AC2" s="21"/>
      <c r="AE2" s="202"/>
    </row>
    <row r="3" spans="1:31" s="90" customFormat="1" ht="23.1" customHeight="1" x14ac:dyDescent="0.2">
      <c r="A3" s="270" t="s">
        <v>72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3"/>
      <c r="P3" s="283"/>
      <c r="Q3" s="283"/>
      <c r="R3" s="283"/>
      <c r="S3" s="283"/>
      <c r="T3" s="283"/>
      <c r="U3" s="283"/>
      <c r="V3" s="283"/>
      <c r="W3" s="283"/>
      <c r="X3" s="283"/>
      <c r="Y3" s="283"/>
      <c r="Z3" s="283"/>
      <c r="AA3" s="283"/>
      <c r="AB3" s="283"/>
      <c r="AC3" s="284"/>
      <c r="AE3" s="201"/>
    </row>
    <row r="4" spans="1:31" s="90" customFormat="1" ht="23.1" customHeight="1" x14ac:dyDescent="0.2">
      <c r="A4" s="98"/>
      <c r="B4" s="147"/>
      <c r="C4" s="147"/>
      <c r="D4" s="147"/>
      <c r="E4" s="147"/>
      <c r="F4" s="147"/>
      <c r="G4" s="211"/>
      <c r="H4" s="211"/>
      <c r="I4" s="147"/>
      <c r="J4" s="211"/>
      <c r="K4" s="147"/>
      <c r="L4" s="147"/>
      <c r="M4" s="147"/>
      <c r="N4" s="147"/>
      <c r="O4" s="147"/>
      <c r="P4" s="147"/>
      <c r="Q4" s="147"/>
      <c r="R4" s="147"/>
      <c r="S4" s="147"/>
      <c r="T4" s="147"/>
      <c r="U4" s="147"/>
      <c r="V4" s="147"/>
      <c r="W4" s="147"/>
      <c r="X4" s="147"/>
      <c r="Y4" s="147"/>
      <c r="Z4" s="147"/>
      <c r="AA4" s="147"/>
      <c r="AB4" s="147"/>
      <c r="AC4" s="138"/>
      <c r="AE4" s="201"/>
    </row>
    <row r="5" spans="1:31" s="90" customFormat="1" ht="23.1" customHeight="1" x14ac:dyDescent="0.2">
      <c r="A5" s="265" t="s">
        <v>73</v>
      </c>
      <c r="B5" s="281"/>
      <c r="C5" s="281"/>
      <c r="D5" s="281"/>
      <c r="E5" s="281"/>
      <c r="F5" s="282"/>
      <c r="G5" s="208">
        <f>(G111)</f>
        <v>537525.2699999999</v>
      </c>
      <c r="H5" s="212"/>
      <c r="I5" s="137"/>
      <c r="J5" s="212"/>
      <c r="K5" s="137"/>
      <c r="L5" s="137"/>
      <c r="M5" s="137"/>
      <c r="N5" s="137"/>
      <c r="O5" s="137"/>
      <c r="P5" s="147"/>
      <c r="Q5" s="147"/>
      <c r="R5" s="147"/>
      <c r="S5" s="147"/>
      <c r="T5" s="147"/>
      <c r="U5" s="147"/>
      <c r="V5" s="147"/>
      <c r="W5" s="147"/>
      <c r="X5" s="147"/>
      <c r="Y5" s="147"/>
      <c r="Z5" s="147"/>
      <c r="AA5" s="147"/>
      <c r="AB5" s="147"/>
      <c r="AC5" s="138"/>
      <c r="AE5" s="201"/>
    </row>
    <row r="6" spans="1:31" s="90" customFormat="1" ht="23.1" customHeight="1" x14ac:dyDescent="0.2">
      <c r="A6" s="265" t="s">
        <v>74</v>
      </c>
      <c r="B6" s="281"/>
      <c r="C6" s="281"/>
      <c r="D6" s="281"/>
      <c r="E6" s="281"/>
      <c r="F6" s="281"/>
      <c r="G6" s="309">
        <f>(AD111)</f>
        <v>42</v>
      </c>
      <c r="H6" s="211"/>
      <c r="I6" s="147"/>
      <c r="J6" s="211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47"/>
      <c r="AC6" s="138"/>
      <c r="AE6" s="201"/>
    </row>
    <row r="7" spans="1:31" s="90" customFormat="1" ht="23.1" customHeight="1" x14ac:dyDescent="0.2">
      <c r="A7" s="98"/>
      <c r="B7" s="99"/>
      <c r="C7" s="100"/>
      <c r="D7" s="101"/>
      <c r="E7" s="100"/>
      <c r="F7" s="101"/>
      <c r="G7" s="102"/>
      <c r="H7" s="102"/>
      <c r="I7" s="140"/>
      <c r="J7" s="102"/>
      <c r="K7" s="99"/>
      <c r="L7" s="99"/>
      <c r="M7" s="99"/>
      <c r="N7" s="99"/>
      <c r="O7" s="100"/>
      <c r="P7" s="101"/>
      <c r="Q7" s="100"/>
      <c r="R7" s="100"/>
      <c r="S7" s="99"/>
      <c r="T7" s="101"/>
      <c r="U7" s="99"/>
      <c r="V7" s="99"/>
      <c r="W7" s="99"/>
      <c r="X7" s="99"/>
      <c r="Y7" s="99"/>
      <c r="Z7" s="99"/>
      <c r="AA7" s="99"/>
      <c r="AB7" s="99"/>
      <c r="AC7" s="146"/>
      <c r="AE7" s="201"/>
    </row>
    <row r="8" spans="1:31" s="90" customFormat="1" ht="23.1" customHeight="1" x14ac:dyDescent="0.2">
      <c r="A8" s="228" t="s">
        <v>14</v>
      </c>
      <c r="B8" s="246"/>
      <c r="C8" s="247"/>
      <c r="D8" s="228" t="s">
        <v>15</v>
      </c>
      <c r="E8" s="246"/>
      <c r="F8" s="246"/>
      <c r="G8" s="246"/>
      <c r="H8" s="246"/>
      <c r="I8" s="246"/>
      <c r="J8" s="246"/>
      <c r="K8" s="246"/>
      <c r="L8" s="247"/>
      <c r="M8" s="228" t="s">
        <v>16</v>
      </c>
      <c r="N8" s="246"/>
      <c r="O8" s="247"/>
      <c r="P8" s="228" t="s">
        <v>1</v>
      </c>
      <c r="Q8" s="246"/>
      <c r="R8" s="246"/>
      <c r="S8" s="228" t="s">
        <v>17</v>
      </c>
      <c r="T8" s="247"/>
      <c r="U8" s="228" t="s">
        <v>18</v>
      </c>
      <c r="V8" s="246"/>
      <c r="W8" s="246"/>
      <c r="X8" s="247"/>
      <c r="Y8" s="228" t="s">
        <v>19</v>
      </c>
      <c r="Z8" s="246"/>
      <c r="AA8" s="246"/>
      <c r="AB8" s="103" t="s">
        <v>47</v>
      </c>
      <c r="AC8" s="103" t="s">
        <v>71</v>
      </c>
      <c r="AE8" s="201"/>
    </row>
    <row r="9" spans="1:31" ht="36" customHeight="1" x14ac:dyDescent="0.2">
      <c r="A9" s="104" t="s">
        <v>21</v>
      </c>
      <c r="B9" s="104" t="s">
        <v>22</v>
      </c>
      <c r="C9" s="144" t="s">
        <v>25</v>
      </c>
      <c r="D9" s="104" t="s">
        <v>24</v>
      </c>
      <c r="E9" s="105" t="s">
        <v>25</v>
      </c>
      <c r="F9" s="104" t="s">
        <v>26</v>
      </c>
      <c r="G9" s="141" t="s">
        <v>66</v>
      </c>
      <c r="H9" s="106" t="s">
        <v>67</v>
      </c>
      <c r="I9" s="142" t="s">
        <v>68</v>
      </c>
      <c r="J9" s="141" t="s">
        <v>69</v>
      </c>
      <c r="K9" s="104" t="s">
        <v>28</v>
      </c>
      <c r="L9" s="104" t="s">
        <v>113</v>
      </c>
      <c r="M9" s="104" t="s">
        <v>21</v>
      </c>
      <c r="N9" s="104" t="s">
        <v>24</v>
      </c>
      <c r="O9" s="144" t="s">
        <v>25</v>
      </c>
      <c r="P9" s="104" t="s">
        <v>30</v>
      </c>
      <c r="Q9" s="105" t="s">
        <v>31</v>
      </c>
      <c r="R9" s="105" t="s">
        <v>32</v>
      </c>
      <c r="S9" s="104" t="s">
        <v>33</v>
      </c>
      <c r="T9" s="104" t="s">
        <v>26</v>
      </c>
      <c r="U9" s="104" t="s">
        <v>33</v>
      </c>
      <c r="V9" s="104" t="s">
        <v>34</v>
      </c>
      <c r="W9" s="104" t="s">
        <v>35</v>
      </c>
      <c r="X9" s="104" t="s">
        <v>36</v>
      </c>
      <c r="Y9" s="104" t="s">
        <v>21</v>
      </c>
      <c r="Z9" s="104" t="s">
        <v>24</v>
      </c>
      <c r="AA9" s="104" t="s">
        <v>37</v>
      </c>
      <c r="AB9" s="104" t="s">
        <v>25</v>
      </c>
      <c r="AC9" s="145" t="s">
        <v>70</v>
      </c>
    </row>
    <row r="10" spans="1:31" x14ac:dyDescent="0.2">
      <c r="A10" s="108"/>
      <c r="B10" s="108"/>
      <c r="C10" s="109"/>
      <c r="D10" s="110"/>
      <c r="E10" s="109"/>
      <c r="F10" s="111"/>
      <c r="G10" s="112"/>
      <c r="H10" s="112"/>
      <c r="I10" s="143"/>
      <c r="J10" s="112"/>
      <c r="K10" s="108"/>
      <c r="L10" s="108"/>
      <c r="M10" s="108"/>
      <c r="N10" s="108"/>
      <c r="O10" s="109"/>
      <c r="P10" s="111"/>
      <c r="Q10" s="109"/>
      <c r="R10" s="109"/>
      <c r="S10" s="108"/>
      <c r="T10" s="111"/>
      <c r="U10" s="108"/>
      <c r="V10" s="108"/>
      <c r="W10" s="108"/>
      <c r="X10" s="108"/>
      <c r="Y10" s="113"/>
      <c r="Z10" s="113"/>
      <c r="AA10" s="113"/>
      <c r="AB10" s="114"/>
      <c r="AC10" s="109"/>
    </row>
    <row r="11" spans="1:31" x14ac:dyDescent="0.2">
      <c r="A11" s="205">
        <v>2025</v>
      </c>
      <c r="B11" s="205">
        <v>2342</v>
      </c>
      <c r="C11" s="205" t="s">
        <v>405</v>
      </c>
      <c r="D11" s="206" t="s">
        <v>406</v>
      </c>
      <c r="E11" s="206" t="s">
        <v>407</v>
      </c>
      <c r="F11" s="206" t="s">
        <v>408</v>
      </c>
      <c r="G11" s="213">
        <v>15340</v>
      </c>
      <c r="H11" s="213">
        <v>2766.23</v>
      </c>
      <c r="I11" s="205" t="s">
        <v>123</v>
      </c>
      <c r="J11" s="213">
        <f t="shared" ref="J11:J42" si="0">IF(I11="SI",G11-H11,G11)</f>
        <v>12573.77</v>
      </c>
      <c r="K11" s="205" t="s">
        <v>409</v>
      </c>
      <c r="L11" s="205" t="s">
        <v>410</v>
      </c>
      <c r="M11" s="205" t="s">
        <v>126</v>
      </c>
      <c r="N11" s="205" t="s">
        <v>411</v>
      </c>
      <c r="O11" s="205" t="s">
        <v>407</v>
      </c>
      <c r="P11" s="206" t="s">
        <v>412</v>
      </c>
      <c r="Q11" s="205" t="s">
        <v>413</v>
      </c>
      <c r="R11" s="205" t="s">
        <v>413</v>
      </c>
      <c r="S11" s="205" t="s">
        <v>414</v>
      </c>
      <c r="T11" s="205" t="s">
        <v>415</v>
      </c>
      <c r="U11" s="107" t="s">
        <v>277</v>
      </c>
      <c r="V11" s="107">
        <v>70</v>
      </c>
      <c r="W11" s="107">
        <v>3940</v>
      </c>
      <c r="X11" s="107">
        <v>20</v>
      </c>
      <c r="Y11" s="107">
        <v>2025</v>
      </c>
      <c r="Z11" s="107">
        <v>1183</v>
      </c>
      <c r="AA11" s="107">
        <v>0</v>
      </c>
      <c r="AB11" s="205" t="s">
        <v>263</v>
      </c>
      <c r="AC11" s="210">
        <v>46026</v>
      </c>
      <c r="AD11" s="107">
        <v>1</v>
      </c>
    </row>
    <row r="12" spans="1:31" x14ac:dyDescent="0.2">
      <c r="A12" s="205">
        <v>2025</v>
      </c>
      <c r="B12" s="205">
        <v>2353</v>
      </c>
      <c r="C12" s="205" t="s">
        <v>463</v>
      </c>
      <c r="D12" s="206" t="s">
        <v>464</v>
      </c>
      <c r="E12" s="206" t="s">
        <v>465</v>
      </c>
      <c r="F12" s="206" t="s">
        <v>466</v>
      </c>
      <c r="G12" s="213">
        <v>258.92</v>
      </c>
      <c r="H12" s="213">
        <v>46.69</v>
      </c>
      <c r="I12" s="205" t="s">
        <v>123</v>
      </c>
      <c r="J12" s="213">
        <f t="shared" si="0"/>
        <v>212.23000000000002</v>
      </c>
      <c r="K12" s="205" t="s">
        <v>467</v>
      </c>
      <c r="L12" s="205" t="s">
        <v>468</v>
      </c>
      <c r="M12" s="205" t="s">
        <v>126</v>
      </c>
      <c r="N12" s="205" t="s">
        <v>469</v>
      </c>
      <c r="O12" s="205" t="s">
        <v>470</v>
      </c>
      <c r="P12" s="206" t="s">
        <v>471</v>
      </c>
      <c r="Q12" s="205" t="s">
        <v>472</v>
      </c>
      <c r="R12" s="205" t="s">
        <v>473</v>
      </c>
      <c r="S12" s="205" t="s">
        <v>178</v>
      </c>
      <c r="T12" s="205" t="s">
        <v>179</v>
      </c>
      <c r="U12" s="107" t="s">
        <v>398</v>
      </c>
      <c r="V12" s="107">
        <v>580</v>
      </c>
      <c r="W12" s="107">
        <v>545</v>
      </c>
      <c r="X12" s="107">
        <v>1</v>
      </c>
      <c r="Y12" s="107">
        <v>2025</v>
      </c>
      <c r="Z12" s="107">
        <v>644</v>
      </c>
      <c r="AA12" s="107">
        <v>0</v>
      </c>
      <c r="AB12" s="205" t="s">
        <v>122</v>
      </c>
      <c r="AC12" s="210">
        <v>46026</v>
      </c>
      <c r="AD12" s="107">
        <v>1</v>
      </c>
    </row>
    <row r="13" spans="1:31" x14ac:dyDescent="0.2">
      <c r="A13" s="205">
        <v>2025</v>
      </c>
      <c r="B13" s="205">
        <v>2473</v>
      </c>
      <c r="C13" s="205" t="s">
        <v>144</v>
      </c>
      <c r="D13" s="206" t="s">
        <v>217</v>
      </c>
      <c r="E13" s="206" t="s">
        <v>218</v>
      </c>
      <c r="F13" s="206" t="s">
        <v>122</v>
      </c>
      <c r="G13" s="213">
        <v>5790.61</v>
      </c>
      <c r="H13" s="213">
        <v>2061.12</v>
      </c>
      <c r="I13" s="205" t="s">
        <v>123</v>
      </c>
      <c r="J13" s="213">
        <f t="shared" si="0"/>
        <v>3729.49</v>
      </c>
      <c r="K13" s="205" t="s">
        <v>219</v>
      </c>
      <c r="L13" s="205" t="s">
        <v>122</v>
      </c>
      <c r="M13" s="205" t="s">
        <v>126</v>
      </c>
      <c r="N13" s="205" t="s">
        <v>220</v>
      </c>
      <c r="O13" s="205" t="s">
        <v>221</v>
      </c>
      <c r="P13" s="206" t="s">
        <v>222</v>
      </c>
      <c r="Q13" s="205" t="s">
        <v>223</v>
      </c>
      <c r="R13" s="205" t="s">
        <v>223</v>
      </c>
      <c r="S13" s="205" t="s">
        <v>178</v>
      </c>
      <c r="T13" s="205" t="s">
        <v>179</v>
      </c>
      <c r="U13" s="107" t="s">
        <v>224</v>
      </c>
      <c r="V13" s="107">
        <v>7130</v>
      </c>
      <c r="W13" s="107">
        <v>3046</v>
      </c>
      <c r="X13" s="107">
        <v>40</v>
      </c>
      <c r="Y13" s="107">
        <v>2025</v>
      </c>
      <c r="Z13" s="107">
        <v>71</v>
      </c>
      <c r="AA13" s="107">
        <v>1</v>
      </c>
      <c r="AB13" s="205" t="s">
        <v>122</v>
      </c>
      <c r="AC13" s="210">
        <v>46040</v>
      </c>
      <c r="AD13" s="107">
        <v>1</v>
      </c>
    </row>
    <row r="14" spans="1:31" x14ac:dyDescent="0.2">
      <c r="A14" s="205">
        <v>2025</v>
      </c>
      <c r="B14" s="205">
        <v>2473</v>
      </c>
      <c r="C14" s="205" t="s">
        <v>144</v>
      </c>
      <c r="D14" s="206" t="s">
        <v>217</v>
      </c>
      <c r="E14" s="206" t="s">
        <v>218</v>
      </c>
      <c r="F14" s="206" t="s">
        <v>122</v>
      </c>
      <c r="G14" s="213">
        <v>5639.24</v>
      </c>
      <c r="H14" s="213">
        <v>0</v>
      </c>
      <c r="I14" s="205" t="s">
        <v>160</v>
      </c>
      <c r="J14" s="213">
        <f t="shared" si="0"/>
        <v>5639.24</v>
      </c>
      <c r="K14" s="205" t="s">
        <v>219</v>
      </c>
      <c r="L14" s="205" t="s">
        <v>122</v>
      </c>
      <c r="M14" s="205" t="s">
        <v>126</v>
      </c>
      <c r="N14" s="205" t="s">
        <v>220</v>
      </c>
      <c r="O14" s="205" t="s">
        <v>221</v>
      </c>
      <c r="P14" s="206" t="s">
        <v>222</v>
      </c>
      <c r="Q14" s="205" t="s">
        <v>223</v>
      </c>
      <c r="R14" s="205" t="s">
        <v>223</v>
      </c>
      <c r="S14" s="205" t="s">
        <v>178</v>
      </c>
      <c r="T14" s="205" t="s">
        <v>179</v>
      </c>
      <c r="U14" s="107" t="s">
        <v>224</v>
      </c>
      <c r="V14" s="107">
        <v>7130</v>
      </c>
      <c r="W14" s="107">
        <v>3046</v>
      </c>
      <c r="X14" s="107">
        <v>40</v>
      </c>
      <c r="Y14" s="107">
        <v>2025</v>
      </c>
      <c r="Z14" s="107">
        <v>71</v>
      </c>
      <c r="AA14" s="107">
        <v>4</v>
      </c>
      <c r="AB14" s="205" t="s">
        <v>122</v>
      </c>
      <c r="AC14" s="210">
        <v>46040</v>
      </c>
      <c r="AD14" s="107">
        <v>0</v>
      </c>
    </row>
    <row r="15" spans="1:31" x14ac:dyDescent="0.2">
      <c r="A15" s="205">
        <v>2025</v>
      </c>
      <c r="B15" s="205">
        <v>2481</v>
      </c>
      <c r="C15" s="205" t="s">
        <v>144</v>
      </c>
      <c r="D15" s="206" t="s">
        <v>515</v>
      </c>
      <c r="E15" s="206" t="s">
        <v>221</v>
      </c>
      <c r="F15" s="206" t="s">
        <v>516</v>
      </c>
      <c r="G15" s="213">
        <v>1993.48</v>
      </c>
      <c r="H15" s="213">
        <v>359.48</v>
      </c>
      <c r="I15" s="205" t="s">
        <v>123</v>
      </c>
      <c r="J15" s="213">
        <f t="shared" si="0"/>
        <v>1634</v>
      </c>
      <c r="K15" s="205" t="s">
        <v>517</v>
      </c>
      <c r="L15" s="205" t="s">
        <v>518</v>
      </c>
      <c r="M15" s="205" t="s">
        <v>126</v>
      </c>
      <c r="N15" s="205" t="s">
        <v>519</v>
      </c>
      <c r="O15" s="205" t="s">
        <v>221</v>
      </c>
      <c r="P15" s="206" t="s">
        <v>520</v>
      </c>
      <c r="Q15" s="205" t="s">
        <v>521</v>
      </c>
      <c r="R15" s="205" t="s">
        <v>521</v>
      </c>
      <c r="S15" s="205" t="s">
        <v>178</v>
      </c>
      <c r="T15" s="205" t="s">
        <v>179</v>
      </c>
      <c r="U15" s="107" t="s">
        <v>522</v>
      </c>
      <c r="V15" s="107">
        <v>2770</v>
      </c>
      <c r="W15" s="107">
        <v>2459</v>
      </c>
      <c r="X15" s="107">
        <v>99</v>
      </c>
      <c r="Y15" s="107">
        <v>2025</v>
      </c>
      <c r="Z15" s="107">
        <v>1375</v>
      </c>
      <c r="AA15" s="107">
        <v>0</v>
      </c>
      <c r="AB15" s="205" t="s">
        <v>122</v>
      </c>
      <c r="AC15" s="210">
        <v>46040</v>
      </c>
      <c r="AD15" s="107">
        <v>1</v>
      </c>
    </row>
    <row r="16" spans="1:31" x14ac:dyDescent="0.2">
      <c r="A16" s="205">
        <v>2025</v>
      </c>
      <c r="B16" s="205">
        <v>2452</v>
      </c>
      <c r="C16" s="205" t="s">
        <v>314</v>
      </c>
      <c r="D16" s="206" t="s">
        <v>498</v>
      </c>
      <c r="E16" s="206" t="s">
        <v>261</v>
      </c>
      <c r="F16" s="206" t="s">
        <v>499</v>
      </c>
      <c r="G16" s="213">
        <v>2678.48</v>
      </c>
      <c r="H16" s="213">
        <v>0</v>
      </c>
      <c r="I16" s="205" t="s">
        <v>160</v>
      </c>
      <c r="J16" s="213">
        <f t="shared" si="0"/>
        <v>2678.48</v>
      </c>
      <c r="K16" s="205" t="s">
        <v>500</v>
      </c>
      <c r="L16" s="205" t="s">
        <v>501</v>
      </c>
      <c r="M16" s="205" t="s">
        <v>126</v>
      </c>
      <c r="N16" s="205" t="s">
        <v>502</v>
      </c>
      <c r="O16" s="205" t="s">
        <v>261</v>
      </c>
      <c r="P16" s="206" t="s">
        <v>503</v>
      </c>
      <c r="Q16" s="205" t="s">
        <v>504</v>
      </c>
      <c r="R16" s="205" t="s">
        <v>505</v>
      </c>
      <c r="S16" s="205" t="s">
        <v>131</v>
      </c>
      <c r="T16" s="205" t="s">
        <v>132</v>
      </c>
      <c r="U16" s="107" t="s">
        <v>158</v>
      </c>
      <c r="V16" s="107">
        <v>4100</v>
      </c>
      <c r="W16" s="107">
        <v>2153</v>
      </c>
      <c r="X16" s="107">
        <v>99</v>
      </c>
      <c r="Y16" s="107">
        <v>2025</v>
      </c>
      <c r="Z16" s="107">
        <v>2</v>
      </c>
      <c r="AA16" s="107">
        <v>0</v>
      </c>
      <c r="AB16" s="205" t="s">
        <v>122</v>
      </c>
      <c r="AC16" s="210">
        <v>46041</v>
      </c>
      <c r="AD16" s="107">
        <v>1</v>
      </c>
    </row>
    <row r="17" spans="1:30" x14ac:dyDescent="0.2">
      <c r="A17" s="205">
        <v>2025</v>
      </c>
      <c r="B17" s="205">
        <v>2449</v>
      </c>
      <c r="C17" s="205" t="s">
        <v>314</v>
      </c>
      <c r="D17" s="206" t="s">
        <v>356</v>
      </c>
      <c r="E17" s="206" t="s">
        <v>314</v>
      </c>
      <c r="F17" s="206" t="s">
        <v>357</v>
      </c>
      <c r="G17" s="213">
        <v>634.4</v>
      </c>
      <c r="H17" s="213">
        <v>114.4</v>
      </c>
      <c r="I17" s="205" t="s">
        <v>123</v>
      </c>
      <c r="J17" s="213">
        <f t="shared" si="0"/>
        <v>520</v>
      </c>
      <c r="K17" s="205" t="s">
        <v>358</v>
      </c>
      <c r="L17" s="205" t="s">
        <v>359</v>
      </c>
      <c r="M17" s="205" t="s">
        <v>126</v>
      </c>
      <c r="N17" s="205" t="s">
        <v>360</v>
      </c>
      <c r="O17" s="205" t="s">
        <v>314</v>
      </c>
      <c r="P17" s="206" t="s">
        <v>361</v>
      </c>
      <c r="Q17" s="205" t="s">
        <v>362</v>
      </c>
      <c r="R17" s="205" t="s">
        <v>362</v>
      </c>
      <c r="S17" s="205" t="s">
        <v>178</v>
      </c>
      <c r="T17" s="205" t="s">
        <v>179</v>
      </c>
      <c r="U17" s="107" t="s">
        <v>363</v>
      </c>
      <c r="V17" s="107">
        <v>3650</v>
      </c>
      <c r="W17" s="107">
        <v>1980</v>
      </c>
      <c r="X17" s="107">
        <v>99</v>
      </c>
      <c r="Y17" s="107">
        <v>2025</v>
      </c>
      <c r="Z17" s="107">
        <v>1352</v>
      </c>
      <c r="AA17" s="107">
        <v>0</v>
      </c>
      <c r="AB17" s="205" t="s">
        <v>122</v>
      </c>
      <c r="AC17" s="210">
        <v>46043</v>
      </c>
      <c r="AD17" s="107">
        <v>1</v>
      </c>
    </row>
    <row r="18" spans="1:30" x14ac:dyDescent="0.2">
      <c r="A18" s="205">
        <v>2025</v>
      </c>
      <c r="B18" s="205">
        <v>2476</v>
      </c>
      <c r="C18" s="205" t="s">
        <v>144</v>
      </c>
      <c r="D18" s="206" t="s">
        <v>371</v>
      </c>
      <c r="E18" s="206" t="s">
        <v>314</v>
      </c>
      <c r="F18" s="206" t="s">
        <v>122</v>
      </c>
      <c r="G18" s="213">
        <v>880</v>
      </c>
      <c r="H18" s="213">
        <v>193.6</v>
      </c>
      <c r="I18" s="205" t="s">
        <v>160</v>
      </c>
      <c r="J18" s="213">
        <f t="shared" si="0"/>
        <v>880</v>
      </c>
      <c r="K18" s="205" t="s">
        <v>372</v>
      </c>
      <c r="L18" s="205" t="s">
        <v>373</v>
      </c>
      <c r="M18" s="205" t="s">
        <v>126</v>
      </c>
      <c r="N18" s="205" t="s">
        <v>374</v>
      </c>
      <c r="O18" s="205" t="s">
        <v>314</v>
      </c>
      <c r="P18" s="206" t="s">
        <v>375</v>
      </c>
      <c r="Q18" s="205" t="s">
        <v>376</v>
      </c>
      <c r="R18" s="205" t="s">
        <v>377</v>
      </c>
      <c r="S18" s="205" t="s">
        <v>178</v>
      </c>
      <c r="T18" s="205" t="s">
        <v>179</v>
      </c>
      <c r="U18" s="107" t="s">
        <v>370</v>
      </c>
      <c r="V18" s="107">
        <v>2340</v>
      </c>
      <c r="W18" s="107">
        <v>1227</v>
      </c>
      <c r="X18" s="107">
        <v>99</v>
      </c>
      <c r="Y18" s="107">
        <v>2025</v>
      </c>
      <c r="Z18" s="107">
        <v>1292</v>
      </c>
      <c r="AA18" s="107">
        <v>0</v>
      </c>
      <c r="AB18" s="205" t="s">
        <v>122</v>
      </c>
      <c r="AC18" s="210">
        <v>46043</v>
      </c>
      <c r="AD18" s="107">
        <v>1</v>
      </c>
    </row>
    <row r="19" spans="1:30" x14ac:dyDescent="0.2">
      <c r="A19" s="205">
        <v>2025</v>
      </c>
      <c r="B19" s="205">
        <v>2477</v>
      </c>
      <c r="C19" s="205" t="s">
        <v>144</v>
      </c>
      <c r="D19" s="206" t="s">
        <v>378</v>
      </c>
      <c r="E19" s="206" t="s">
        <v>314</v>
      </c>
      <c r="F19" s="206" t="s">
        <v>379</v>
      </c>
      <c r="G19" s="213">
        <v>1366.4</v>
      </c>
      <c r="H19" s="213">
        <v>246.4</v>
      </c>
      <c r="I19" s="205" t="s">
        <v>123</v>
      </c>
      <c r="J19" s="213">
        <f t="shared" si="0"/>
        <v>1120</v>
      </c>
      <c r="K19" s="205" t="s">
        <v>372</v>
      </c>
      <c r="L19" s="205" t="s">
        <v>380</v>
      </c>
      <c r="M19" s="205" t="s">
        <v>126</v>
      </c>
      <c r="N19" s="205" t="s">
        <v>381</v>
      </c>
      <c r="O19" s="205" t="s">
        <v>314</v>
      </c>
      <c r="P19" s="206" t="s">
        <v>375</v>
      </c>
      <c r="Q19" s="205" t="s">
        <v>376</v>
      </c>
      <c r="R19" s="205" t="s">
        <v>377</v>
      </c>
      <c r="S19" s="205" t="s">
        <v>178</v>
      </c>
      <c r="T19" s="205" t="s">
        <v>179</v>
      </c>
      <c r="U19" s="107" t="s">
        <v>370</v>
      </c>
      <c r="V19" s="107">
        <v>2340</v>
      </c>
      <c r="W19" s="107">
        <v>1227</v>
      </c>
      <c r="X19" s="107">
        <v>99</v>
      </c>
      <c r="Y19" s="107">
        <v>2025</v>
      </c>
      <c r="Z19" s="107">
        <v>1292</v>
      </c>
      <c r="AA19" s="107">
        <v>0</v>
      </c>
      <c r="AB19" s="205" t="s">
        <v>122</v>
      </c>
      <c r="AC19" s="210">
        <v>46043</v>
      </c>
      <c r="AD19" s="107">
        <v>0</v>
      </c>
    </row>
    <row r="20" spans="1:30" x14ac:dyDescent="0.2">
      <c r="A20" s="205">
        <v>2025</v>
      </c>
      <c r="B20" s="205">
        <v>2471</v>
      </c>
      <c r="C20" s="205" t="s">
        <v>204</v>
      </c>
      <c r="D20" s="206" t="s">
        <v>399</v>
      </c>
      <c r="E20" s="206" t="s">
        <v>314</v>
      </c>
      <c r="F20" s="206" t="s">
        <v>122</v>
      </c>
      <c r="G20" s="213">
        <v>1427.9</v>
      </c>
      <c r="H20" s="213">
        <v>0</v>
      </c>
      <c r="I20" s="205" t="s">
        <v>160</v>
      </c>
      <c r="J20" s="213">
        <f t="shared" si="0"/>
        <v>1427.9</v>
      </c>
      <c r="K20" s="205" t="s">
        <v>400</v>
      </c>
      <c r="L20" s="205" t="s">
        <v>122</v>
      </c>
      <c r="M20" s="205" t="s">
        <v>126</v>
      </c>
      <c r="N20" s="205" t="s">
        <v>401</v>
      </c>
      <c r="O20" s="205" t="s">
        <v>314</v>
      </c>
      <c r="P20" s="206" t="s">
        <v>402</v>
      </c>
      <c r="Q20" s="205" t="s">
        <v>403</v>
      </c>
      <c r="R20" s="205" t="s">
        <v>403</v>
      </c>
      <c r="S20" s="205" t="s">
        <v>131</v>
      </c>
      <c r="T20" s="205" t="s">
        <v>132</v>
      </c>
      <c r="U20" s="107" t="s">
        <v>210</v>
      </c>
      <c r="V20" s="107">
        <v>2000</v>
      </c>
      <c r="W20" s="107">
        <v>1285</v>
      </c>
      <c r="X20" s="107">
        <v>99</v>
      </c>
      <c r="Y20" s="107">
        <v>2025</v>
      </c>
      <c r="Z20" s="107">
        <v>1402</v>
      </c>
      <c r="AA20" s="107">
        <v>0</v>
      </c>
      <c r="AB20" s="205" t="s">
        <v>122</v>
      </c>
      <c r="AC20" s="210">
        <v>46043</v>
      </c>
      <c r="AD20" s="107">
        <v>1</v>
      </c>
    </row>
    <row r="21" spans="1:30" x14ac:dyDescent="0.2">
      <c r="A21" s="205">
        <v>2025</v>
      </c>
      <c r="B21" s="205">
        <v>2471</v>
      </c>
      <c r="C21" s="205" t="s">
        <v>204</v>
      </c>
      <c r="D21" s="206" t="s">
        <v>399</v>
      </c>
      <c r="E21" s="206" t="s">
        <v>314</v>
      </c>
      <c r="F21" s="206" t="s">
        <v>122</v>
      </c>
      <c r="G21" s="213">
        <v>500</v>
      </c>
      <c r="H21" s="213">
        <v>0</v>
      </c>
      <c r="I21" s="205" t="s">
        <v>160</v>
      </c>
      <c r="J21" s="213">
        <f t="shared" si="0"/>
        <v>500</v>
      </c>
      <c r="K21" s="205" t="s">
        <v>400</v>
      </c>
      <c r="L21" s="205" t="s">
        <v>122</v>
      </c>
      <c r="M21" s="205" t="s">
        <v>126</v>
      </c>
      <c r="N21" s="205" t="s">
        <v>401</v>
      </c>
      <c r="O21" s="205" t="s">
        <v>314</v>
      </c>
      <c r="P21" s="206" t="s">
        <v>402</v>
      </c>
      <c r="Q21" s="205" t="s">
        <v>403</v>
      </c>
      <c r="R21" s="205" t="s">
        <v>403</v>
      </c>
      <c r="S21" s="205" t="s">
        <v>131</v>
      </c>
      <c r="T21" s="205" t="s">
        <v>132</v>
      </c>
      <c r="U21" s="107" t="s">
        <v>404</v>
      </c>
      <c r="V21" s="107">
        <v>1890</v>
      </c>
      <c r="W21" s="107">
        <v>1240</v>
      </c>
      <c r="X21" s="107">
        <v>99</v>
      </c>
      <c r="Y21" s="107">
        <v>2025</v>
      </c>
      <c r="Z21" s="107">
        <v>1405</v>
      </c>
      <c r="AA21" s="107">
        <v>0</v>
      </c>
      <c r="AB21" s="205" t="s">
        <v>122</v>
      </c>
      <c r="AC21" s="210">
        <v>46043</v>
      </c>
      <c r="AD21" s="107">
        <v>0</v>
      </c>
    </row>
    <row r="22" spans="1:30" x14ac:dyDescent="0.2">
      <c r="A22" s="205">
        <v>2025</v>
      </c>
      <c r="B22" s="205">
        <v>2472</v>
      </c>
      <c r="C22" s="205" t="s">
        <v>144</v>
      </c>
      <c r="D22" s="206" t="s">
        <v>416</v>
      </c>
      <c r="E22" s="206" t="s">
        <v>314</v>
      </c>
      <c r="F22" s="206" t="s">
        <v>417</v>
      </c>
      <c r="G22" s="213">
        <v>11647.1</v>
      </c>
      <c r="H22" s="213">
        <v>2100.3000000000002</v>
      </c>
      <c r="I22" s="205" t="s">
        <v>160</v>
      </c>
      <c r="J22" s="213">
        <f t="shared" si="0"/>
        <v>11647.1</v>
      </c>
      <c r="K22" s="205" t="s">
        <v>418</v>
      </c>
      <c r="L22" s="205" t="s">
        <v>419</v>
      </c>
      <c r="M22" s="205" t="s">
        <v>126</v>
      </c>
      <c r="N22" s="205" t="s">
        <v>420</v>
      </c>
      <c r="O22" s="205" t="s">
        <v>314</v>
      </c>
      <c r="P22" s="206" t="s">
        <v>421</v>
      </c>
      <c r="Q22" s="205" t="s">
        <v>422</v>
      </c>
      <c r="R22" s="205" t="s">
        <v>423</v>
      </c>
      <c r="S22" s="205" t="s">
        <v>178</v>
      </c>
      <c r="T22" s="205" t="s">
        <v>179</v>
      </c>
      <c r="U22" s="107" t="s">
        <v>424</v>
      </c>
      <c r="V22" s="107">
        <v>3660</v>
      </c>
      <c r="W22" s="107">
        <v>1985</v>
      </c>
      <c r="X22" s="107">
        <v>99</v>
      </c>
      <c r="Y22" s="107">
        <v>2025</v>
      </c>
      <c r="Z22" s="107">
        <v>665</v>
      </c>
      <c r="AA22" s="107">
        <v>0</v>
      </c>
      <c r="AB22" s="205" t="s">
        <v>122</v>
      </c>
      <c r="AC22" s="210">
        <v>46043</v>
      </c>
      <c r="AD22" s="107">
        <v>1</v>
      </c>
    </row>
    <row r="23" spans="1:30" x14ac:dyDescent="0.2">
      <c r="A23" s="205">
        <v>2025</v>
      </c>
      <c r="B23" s="205">
        <v>2479</v>
      </c>
      <c r="C23" s="205" t="s">
        <v>144</v>
      </c>
      <c r="D23" s="206" t="s">
        <v>485</v>
      </c>
      <c r="E23" s="206" t="s">
        <v>261</v>
      </c>
      <c r="F23" s="206" t="s">
        <v>486</v>
      </c>
      <c r="G23" s="213">
        <v>3714.9</v>
      </c>
      <c r="H23" s="213">
        <v>669.9</v>
      </c>
      <c r="I23" s="205" t="s">
        <v>123</v>
      </c>
      <c r="J23" s="213">
        <f t="shared" si="0"/>
        <v>3045</v>
      </c>
      <c r="K23" s="205" t="s">
        <v>122</v>
      </c>
      <c r="L23" s="205" t="s">
        <v>487</v>
      </c>
      <c r="M23" s="205" t="s">
        <v>126</v>
      </c>
      <c r="N23" s="205" t="s">
        <v>488</v>
      </c>
      <c r="O23" s="205" t="s">
        <v>314</v>
      </c>
      <c r="P23" s="206" t="s">
        <v>489</v>
      </c>
      <c r="Q23" s="205" t="s">
        <v>490</v>
      </c>
      <c r="R23" s="205" t="s">
        <v>490</v>
      </c>
      <c r="S23" s="205" t="s">
        <v>237</v>
      </c>
      <c r="T23" s="205" t="s">
        <v>238</v>
      </c>
      <c r="U23" s="107" t="s">
        <v>122</v>
      </c>
      <c r="V23" s="107">
        <v>0</v>
      </c>
      <c r="W23" s="107">
        <v>0</v>
      </c>
      <c r="X23" s="107">
        <v>0</v>
      </c>
      <c r="Y23" s="107">
        <v>0</v>
      </c>
      <c r="Z23" s="107">
        <v>0</v>
      </c>
      <c r="AA23" s="107">
        <v>0</v>
      </c>
      <c r="AB23" s="205" t="s">
        <v>122</v>
      </c>
      <c r="AC23" s="210">
        <v>46043</v>
      </c>
      <c r="AD23" s="107">
        <v>1</v>
      </c>
    </row>
    <row r="24" spans="1:30" x14ac:dyDescent="0.2">
      <c r="A24" s="205">
        <v>2025</v>
      </c>
      <c r="B24" s="205">
        <v>2469</v>
      </c>
      <c r="C24" s="205" t="s">
        <v>204</v>
      </c>
      <c r="D24" s="206" t="s">
        <v>541</v>
      </c>
      <c r="E24" s="206" t="s">
        <v>139</v>
      </c>
      <c r="F24" s="206" t="s">
        <v>542</v>
      </c>
      <c r="G24" s="213">
        <v>-111.68</v>
      </c>
      <c r="H24" s="213">
        <v>-10.15</v>
      </c>
      <c r="I24" s="205" t="s">
        <v>123</v>
      </c>
      <c r="J24" s="213">
        <f t="shared" si="0"/>
        <v>-101.53</v>
      </c>
      <c r="K24" s="205" t="s">
        <v>122</v>
      </c>
      <c r="L24" s="205" t="s">
        <v>543</v>
      </c>
      <c r="M24" s="205" t="s">
        <v>126</v>
      </c>
      <c r="N24" s="205" t="s">
        <v>544</v>
      </c>
      <c r="O24" s="205" t="s">
        <v>314</v>
      </c>
      <c r="P24" s="206" t="s">
        <v>545</v>
      </c>
      <c r="Q24" s="205" t="s">
        <v>546</v>
      </c>
      <c r="R24" s="205" t="s">
        <v>546</v>
      </c>
      <c r="S24" s="205" t="s">
        <v>237</v>
      </c>
      <c r="T24" s="205" t="s">
        <v>238</v>
      </c>
      <c r="U24" s="107" t="s">
        <v>122</v>
      </c>
      <c r="V24" s="107">
        <v>0</v>
      </c>
      <c r="W24" s="107">
        <v>0</v>
      </c>
      <c r="X24" s="107">
        <v>0</v>
      </c>
      <c r="Y24" s="107">
        <v>0</v>
      </c>
      <c r="Z24" s="107">
        <v>0</v>
      </c>
      <c r="AA24" s="107">
        <v>0</v>
      </c>
      <c r="AB24" s="205" t="s">
        <v>122</v>
      </c>
      <c r="AC24" s="210">
        <v>46043</v>
      </c>
      <c r="AD24" s="107">
        <v>1</v>
      </c>
    </row>
    <row r="25" spans="1:30" x14ac:dyDescent="0.2">
      <c r="A25" s="205">
        <v>2025</v>
      </c>
      <c r="B25" s="205">
        <v>2534</v>
      </c>
      <c r="C25" s="205" t="s">
        <v>121</v>
      </c>
      <c r="D25" s="206" t="s">
        <v>203</v>
      </c>
      <c r="E25" s="206" t="s">
        <v>204</v>
      </c>
      <c r="F25" s="206" t="s">
        <v>122</v>
      </c>
      <c r="G25" s="213">
        <v>349.16</v>
      </c>
      <c r="H25" s="213">
        <v>62.96</v>
      </c>
      <c r="I25" s="205" t="s">
        <v>123</v>
      </c>
      <c r="J25" s="213">
        <f t="shared" si="0"/>
        <v>286.20000000000005</v>
      </c>
      <c r="K25" s="205" t="s">
        <v>205</v>
      </c>
      <c r="L25" s="205" t="s">
        <v>206</v>
      </c>
      <c r="M25" s="205" t="s">
        <v>126</v>
      </c>
      <c r="N25" s="205" t="s">
        <v>207</v>
      </c>
      <c r="O25" s="205" t="s">
        <v>204</v>
      </c>
      <c r="P25" s="206" t="s">
        <v>208</v>
      </c>
      <c r="Q25" s="205" t="s">
        <v>209</v>
      </c>
      <c r="R25" s="205" t="s">
        <v>209</v>
      </c>
      <c r="S25" s="205" t="s">
        <v>131</v>
      </c>
      <c r="T25" s="205" t="s">
        <v>132</v>
      </c>
      <c r="U25" s="107" t="s">
        <v>210</v>
      </c>
      <c r="V25" s="107">
        <v>2000</v>
      </c>
      <c r="W25" s="107">
        <v>1280</v>
      </c>
      <c r="X25" s="107">
        <v>99</v>
      </c>
      <c r="Y25" s="107">
        <v>2025</v>
      </c>
      <c r="Z25" s="107">
        <v>1397</v>
      </c>
      <c r="AA25" s="107">
        <v>0</v>
      </c>
      <c r="AB25" s="205" t="s">
        <v>122</v>
      </c>
      <c r="AC25" s="210">
        <v>46044</v>
      </c>
      <c r="AD25" s="107">
        <v>1</v>
      </c>
    </row>
    <row r="26" spans="1:30" x14ac:dyDescent="0.2">
      <c r="A26" s="205">
        <v>2025</v>
      </c>
      <c r="B26" s="205">
        <v>2480</v>
      </c>
      <c r="C26" s="205" t="s">
        <v>144</v>
      </c>
      <c r="D26" s="206" t="s">
        <v>364</v>
      </c>
      <c r="E26" s="206" t="s">
        <v>314</v>
      </c>
      <c r="F26" s="206" t="s">
        <v>122</v>
      </c>
      <c r="G26" s="213">
        <v>305</v>
      </c>
      <c r="H26" s="213">
        <v>55</v>
      </c>
      <c r="I26" s="205" t="s">
        <v>123</v>
      </c>
      <c r="J26" s="213">
        <f t="shared" si="0"/>
        <v>250</v>
      </c>
      <c r="K26" s="205" t="s">
        <v>365</v>
      </c>
      <c r="L26" s="205" t="s">
        <v>366</v>
      </c>
      <c r="M26" s="205" t="s">
        <v>126</v>
      </c>
      <c r="N26" s="205" t="s">
        <v>367</v>
      </c>
      <c r="O26" s="205" t="s">
        <v>204</v>
      </c>
      <c r="P26" s="206" t="s">
        <v>368</v>
      </c>
      <c r="Q26" s="205" t="s">
        <v>369</v>
      </c>
      <c r="R26" s="205" t="s">
        <v>369</v>
      </c>
      <c r="S26" s="205" t="s">
        <v>178</v>
      </c>
      <c r="T26" s="205" t="s">
        <v>179</v>
      </c>
      <c r="U26" s="107" t="s">
        <v>370</v>
      </c>
      <c r="V26" s="107">
        <v>2340</v>
      </c>
      <c r="W26" s="107">
        <v>1225</v>
      </c>
      <c r="X26" s="107">
        <v>7</v>
      </c>
      <c r="Y26" s="107">
        <v>2025</v>
      </c>
      <c r="Z26" s="107">
        <v>362</v>
      </c>
      <c r="AA26" s="107">
        <v>0</v>
      </c>
      <c r="AB26" s="205" t="s">
        <v>122</v>
      </c>
      <c r="AC26" s="210">
        <v>46044</v>
      </c>
      <c r="AD26" s="107">
        <v>1</v>
      </c>
    </row>
    <row r="27" spans="1:30" x14ac:dyDescent="0.2">
      <c r="A27" s="205">
        <v>2025</v>
      </c>
      <c r="B27" s="205">
        <v>2531</v>
      </c>
      <c r="C27" s="205" t="s">
        <v>121</v>
      </c>
      <c r="D27" s="206" t="s">
        <v>390</v>
      </c>
      <c r="E27" s="206" t="s">
        <v>204</v>
      </c>
      <c r="F27" s="206" t="s">
        <v>391</v>
      </c>
      <c r="G27" s="213">
        <v>1562</v>
      </c>
      <c r="H27" s="213">
        <v>0</v>
      </c>
      <c r="I27" s="205" t="s">
        <v>160</v>
      </c>
      <c r="J27" s="213">
        <f t="shared" si="0"/>
        <v>1562</v>
      </c>
      <c r="K27" s="205" t="s">
        <v>392</v>
      </c>
      <c r="L27" s="205" t="s">
        <v>393</v>
      </c>
      <c r="M27" s="205" t="s">
        <v>126</v>
      </c>
      <c r="N27" s="205" t="s">
        <v>394</v>
      </c>
      <c r="O27" s="205" t="s">
        <v>204</v>
      </c>
      <c r="P27" s="206" t="s">
        <v>395</v>
      </c>
      <c r="Q27" s="205" t="s">
        <v>396</v>
      </c>
      <c r="R27" s="205" t="s">
        <v>397</v>
      </c>
      <c r="S27" s="205" t="s">
        <v>178</v>
      </c>
      <c r="T27" s="205" t="s">
        <v>179</v>
      </c>
      <c r="U27" s="107" t="s">
        <v>398</v>
      </c>
      <c r="V27" s="107">
        <v>580</v>
      </c>
      <c r="W27" s="107">
        <v>156</v>
      </c>
      <c r="X27" s="107">
        <v>99</v>
      </c>
      <c r="Y27" s="107">
        <v>2025</v>
      </c>
      <c r="Z27" s="107">
        <v>1218</v>
      </c>
      <c r="AA27" s="107">
        <v>0</v>
      </c>
      <c r="AB27" s="205" t="s">
        <v>122</v>
      </c>
      <c r="AC27" s="210">
        <v>46044</v>
      </c>
      <c r="AD27" s="107">
        <v>1</v>
      </c>
    </row>
    <row r="28" spans="1:30" x14ac:dyDescent="0.2">
      <c r="A28" s="205">
        <v>2025</v>
      </c>
      <c r="B28" s="205">
        <v>2478</v>
      </c>
      <c r="C28" s="205" t="s">
        <v>144</v>
      </c>
      <c r="D28" s="206" t="s">
        <v>506</v>
      </c>
      <c r="E28" s="206" t="s">
        <v>507</v>
      </c>
      <c r="F28" s="206" t="s">
        <v>508</v>
      </c>
      <c r="G28" s="213">
        <v>17690.07</v>
      </c>
      <c r="H28" s="213">
        <v>3190.01</v>
      </c>
      <c r="I28" s="205" t="s">
        <v>123</v>
      </c>
      <c r="J28" s="213">
        <f t="shared" si="0"/>
        <v>14500.06</v>
      </c>
      <c r="K28" s="205" t="s">
        <v>509</v>
      </c>
      <c r="L28" s="205" t="s">
        <v>510</v>
      </c>
      <c r="M28" s="205" t="s">
        <v>126</v>
      </c>
      <c r="N28" s="205" t="s">
        <v>511</v>
      </c>
      <c r="O28" s="205" t="s">
        <v>204</v>
      </c>
      <c r="P28" s="206" t="s">
        <v>512</v>
      </c>
      <c r="Q28" s="205" t="s">
        <v>513</v>
      </c>
      <c r="R28" s="205" t="s">
        <v>513</v>
      </c>
      <c r="S28" s="205" t="s">
        <v>178</v>
      </c>
      <c r="T28" s="205" t="s">
        <v>179</v>
      </c>
      <c r="U28" s="107" t="s">
        <v>514</v>
      </c>
      <c r="V28" s="107">
        <v>7630</v>
      </c>
      <c r="W28" s="107">
        <v>3112</v>
      </c>
      <c r="X28" s="107">
        <v>20</v>
      </c>
      <c r="Y28" s="107">
        <v>2025</v>
      </c>
      <c r="Z28" s="107">
        <v>584</v>
      </c>
      <c r="AA28" s="107">
        <v>0</v>
      </c>
      <c r="AB28" s="205" t="s">
        <v>122</v>
      </c>
      <c r="AC28" s="210">
        <v>46044</v>
      </c>
      <c r="AD28" s="107">
        <v>1</v>
      </c>
    </row>
    <row r="29" spans="1:30" x14ac:dyDescent="0.2">
      <c r="A29" s="205">
        <v>2025</v>
      </c>
      <c r="B29" s="205">
        <v>2474</v>
      </c>
      <c r="C29" s="205" t="s">
        <v>144</v>
      </c>
      <c r="D29" s="206" t="s">
        <v>576</v>
      </c>
      <c r="E29" s="206" t="s">
        <v>204</v>
      </c>
      <c r="F29" s="206" t="s">
        <v>577</v>
      </c>
      <c r="G29" s="213">
        <v>8.3800000000000008</v>
      </c>
      <c r="H29" s="213">
        <v>1.1499999999999999</v>
      </c>
      <c r="I29" s="205" t="s">
        <v>123</v>
      </c>
      <c r="J29" s="213">
        <f t="shared" si="0"/>
        <v>7.23</v>
      </c>
      <c r="K29" s="205" t="s">
        <v>578</v>
      </c>
      <c r="L29" s="205" t="s">
        <v>579</v>
      </c>
      <c r="M29" s="205" t="s">
        <v>126</v>
      </c>
      <c r="N29" s="205" t="s">
        <v>580</v>
      </c>
      <c r="O29" s="205" t="s">
        <v>204</v>
      </c>
      <c r="P29" s="206" t="s">
        <v>581</v>
      </c>
      <c r="Q29" s="205" t="s">
        <v>582</v>
      </c>
      <c r="R29" s="205" t="s">
        <v>582</v>
      </c>
      <c r="S29" s="205" t="s">
        <v>147</v>
      </c>
      <c r="T29" s="205" t="s">
        <v>148</v>
      </c>
      <c r="U29" s="107" t="s">
        <v>149</v>
      </c>
      <c r="V29" s="107">
        <v>1130</v>
      </c>
      <c r="W29" s="107">
        <v>761</v>
      </c>
      <c r="X29" s="107">
        <v>99</v>
      </c>
      <c r="Y29" s="107">
        <v>2025</v>
      </c>
      <c r="Z29" s="107">
        <v>1247</v>
      </c>
      <c r="AA29" s="107">
        <v>0</v>
      </c>
      <c r="AB29" s="205" t="s">
        <v>122</v>
      </c>
      <c r="AC29" s="210">
        <v>46044</v>
      </c>
      <c r="AD29" s="107">
        <v>1</v>
      </c>
    </row>
    <row r="30" spans="1:30" x14ac:dyDescent="0.2">
      <c r="A30" s="205">
        <v>2025</v>
      </c>
      <c r="B30" s="205">
        <v>2527</v>
      </c>
      <c r="C30" s="205" t="s">
        <v>121</v>
      </c>
      <c r="D30" s="206" t="s">
        <v>138</v>
      </c>
      <c r="E30" s="206" t="s">
        <v>139</v>
      </c>
      <c r="F30" s="206" t="s">
        <v>140</v>
      </c>
      <c r="G30" s="213">
        <v>878.4</v>
      </c>
      <c r="H30" s="213">
        <v>158.4</v>
      </c>
      <c r="I30" s="205" t="s">
        <v>123</v>
      </c>
      <c r="J30" s="213">
        <f t="shared" si="0"/>
        <v>720</v>
      </c>
      <c r="K30" s="205" t="s">
        <v>141</v>
      </c>
      <c r="L30" s="205" t="s">
        <v>142</v>
      </c>
      <c r="M30" s="205" t="s">
        <v>126</v>
      </c>
      <c r="N30" s="205" t="s">
        <v>143</v>
      </c>
      <c r="O30" s="205" t="s">
        <v>144</v>
      </c>
      <c r="P30" s="206" t="s">
        <v>145</v>
      </c>
      <c r="Q30" s="205" t="s">
        <v>146</v>
      </c>
      <c r="R30" s="205" t="s">
        <v>146</v>
      </c>
      <c r="S30" s="205" t="s">
        <v>147</v>
      </c>
      <c r="T30" s="205" t="s">
        <v>148</v>
      </c>
      <c r="U30" s="107" t="s">
        <v>149</v>
      </c>
      <c r="V30" s="107">
        <v>1130</v>
      </c>
      <c r="W30" s="107">
        <v>780</v>
      </c>
      <c r="X30" s="107">
        <v>1</v>
      </c>
      <c r="Y30" s="107">
        <v>2025</v>
      </c>
      <c r="Z30" s="107">
        <v>605</v>
      </c>
      <c r="AA30" s="107">
        <v>0</v>
      </c>
      <c r="AB30" s="205" t="s">
        <v>122</v>
      </c>
      <c r="AC30" s="210">
        <v>46045</v>
      </c>
      <c r="AD30" s="107">
        <v>1</v>
      </c>
    </row>
    <row r="31" spans="1:30" x14ac:dyDescent="0.2">
      <c r="A31" s="205">
        <v>2025</v>
      </c>
      <c r="B31" s="205">
        <v>2543</v>
      </c>
      <c r="C31" s="205" t="s">
        <v>119</v>
      </c>
      <c r="D31" s="206" t="s">
        <v>170</v>
      </c>
      <c r="E31" s="206" t="s">
        <v>171</v>
      </c>
      <c r="F31" s="206" t="s">
        <v>122</v>
      </c>
      <c r="G31" s="213">
        <v>2320</v>
      </c>
      <c r="H31" s="213">
        <v>0</v>
      </c>
      <c r="I31" s="205" t="s">
        <v>160</v>
      </c>
      <c r="J31" s="213">
        <f t="shared" si="0"/>
        <v>2320</v>
      </c>
      <c r="K31" s="205" t="s">
        <v>172</v>
      </c>
      <c r="L31" s="205" t="s">
        <v>173</v>
      </c>
      <c r="M31" s="205" t="s">
        <v>126</v>
      </c>
      <c r="N31" s="205" t="s">
        <v>174</v>
      </c>
      <c r="O31" s="205" t="s">
        <v>171</v>
      </c>
      <c r="P31" s="206" t="s">
        <v>175</v>
      </c>
      <c r="Q31" s="205" t="s">
        <v>176</v>
      </c>
      <c r="R31" s="205" t="s">
        <v>177</v>
      </c>
      <c r="S31" s="205" t="s">
        <v>178</v>
      </c>
      <c r="T31" s="205" t="s">
        <v>179</v>
      </c>
      <c r="U31" s="107" t="s">
        <v>180</v>
      </c>
      <c r="V31" s="107">
        <v>470</v>
      </c>
      <c r="W31" s="107">
        <v>552</v>
      </c>
      <c r="X31" s="107">
        <v>99</v>
      </c>
      <c r="Y31" s="107">
        <v>2025</v>
      </c>
      <c r="Z31" s="107">
        <v>1335</v>
      </c>
      <c r="AA31" s="107">
        <v>0</v>
      </c>
      <c r="AB31" s="205" t="s">
        <v>122</v>
      </c>
      <c r="AC31" s="210">
        <v>46047</v>
      </c>
      <c r="AD31" s="107">
        <v>1</v>
      </c>
    </row>
    <row r="32" spans="1:30" x14ac:dyDescent="0.2">
      <c r="A32" s="205">
        <v>2025</v>
      </c>
      <c r="B32" s="205">
        <v>2533</v>
      </c>
      <c r="C32" s="205" t="s">
        <v>121</v>
      </c>
      <c r="D32" s="206" t="s">
        <v>150</v>
      </c>
      <c r="E32" s="206" t="s">
        <v>121</v>
      </c>
      <c r="F32" s="206" t="s">
        <v>151</v>
      </c>
      <c r="G32" s="213">
        <v>14993</v>
      </c>
      <c r="H32" s="213">
        <v>1363</v>
      </c>
      <c r="I32" s="205" t="s">
        <v>123</v>
      </c>
      <c r="J32" s="213">
        <f t="shared" si="0"/>
        <v>13630</v>
      </c>
      <c r="K32" s="205" t="s">
        <v>152</v>
      </c>
      <c r="L32" s="205" t="s">
        <v>153</v>
      </c>
      <c r="M32" s="205" t="s">
        <v>126</v>
      </c>
      <c r="N32" s="205" t="s">
        <v>154</v>
      </c>
      <c r="O32" s="205" t="s">
        <v>121</v>
      </c>
      <c r="P32" s="206" t="s">
        <v>155</v>
      </c>
      <c r="Q32" s="205" t="s">
        <v>156</v>
      </c>
      <c r="R32" s="205" t="s">
        <v>157</v>
      </c>
      <c r="S32" s="205" t="s">
        <v>131</v>
      </c>
      <c r="T32" s="205" t="s">
        <v>132</v>
      </c>
      <c r="U32" s="107" t="s">
        <v>158</v>
      </c>
      <c r="V32" s="107">
        <v>4100</v>
      </c>
      <c r="W32" s="107">
        <v>2150</v>
      </c>
      <c r="X32" s="107">
        <v>99</v>
      </c>
      <c r="Y32" s="107">
        <v>2025</v>
      </c>
      <c r="Z32" s="107">
        <v>946</v>
      </c>
      <c r="AA32" s="107">
        <v>0</v>
      </c>
      <c r="AB32" s="205" t="s">
        <v>122</v>
      </c>
      <c r="AC32" s="210">
        <v>46050</v>
      </c>
      <c r="AD32" s="107">
        <v>1</v>
      </c>
    </row>
    <row r="33" spans="1:30" x14ac:dyDescent="0.2">
      <c r="A33" s="205">
        <v>2025</v>
      </c>
      <c r="B33" s="205">
        <v>2544</v>
      </c>
      <c r="C33" s="205" t="s">
        <v>119</v>
      </c>
      <c r="D33" s="206" t="s">
        <v>211</v>
      </c>
      <c r="E33" s="206" t="s">
        <v>121</v>
      </c>
      <c r="F33" s="206" t="s">
        <v>122</v>
      </c>
      <c r="G33" s="213">
        <v>17.59</v>
      </c>
      <c r="H33" s="213">
        <v>3.17</v>
      </c>
      <c r="I33" s="205" t="s">
        <v>123</v>
      </c>
      <c r="J33" s="213">
        <f t="shared" si="0"/>
        <v>14.42</v>
      </c>
      <c r="K33" s="205" t="s">
        <v>212</v>
      </c>
      <c r="L33" s="205" t="s">
        <v>122</v>
      </c>
      <c r="M33" s="205" t="s">
        <v>126</v>
      </c>
      <c r="N33" s="205" t="s">
        <v>213</v>
      </c>
      <c r="O33" s="205" t="s">
        <v>121</v>
      </c>
      <c r="P33" s="206" t="s">
        <v>214</v>
      </c>
      <c r="Q33" s="205" t="s">
        <v>215</v>
      </c>
      <c r="R33" s="205" t="s">
        <v>215</v>
      </c>
      <c r="S33" s="205" t="s">
        <v>178</v>
      </c>
      <c r="T33" s="205" t="s">
        <v>179</v>
      </c>
      <c r="U33" s="107" t="s">
        <v>216</v>
      </c>
      <c r="V33" s="107">
        <v>20</v>
      </c>
      <c r="W33" s="107">
        <v>2511</v>
      </c>
      <c r="X33" s="107">
        <v>99</v>
      </c>
      <c r="Y33" s="107">
        <v>2025</v>
      </c>
      <c r="Z33" s="107">
        <v>1144</v>
      </c>
      <c r="AA33" s="107">
        <v>0</v>
      </c>
      <c r="AB33" s="205" t="s">
        <v>122</v>
      </c>
      <c r="AC33" s="210">
        <v>46050</v>
      </c>
      <c r="AD33" s="107">
        <v>1</v>
      </c>
    </row>
    <row r="34" spans="1:30" x14ac:dyDescent="0.2">
      <c r="A34" s="205">
        <v>2025</v>
      </c>
      <c r="B34" s="205">
        <v>2544</v>
      </c>
      <c r="C34" s="205" t="s">
        <v>119</v>
      </c>
      <c r="D34" s="206" t="s">
        <v>211</v>
      </c>
      <c r="E34" s="206" t="s">
        <v>121</v>
      </c>
      <c r="F34" s="206" t="s">
        <v>122</v>
      </c>
      <c r="G34" s="213">
        <v>6177.17</v>
      </c>
      <c r="H34" s="213">
        <v>1113.92</v>
      </c>
      <c r="I34" s="205" t="s">
        <v>123</v>
      </c>
      <c r="J34" s="213">
        <f t="shared" si="0"/>
        <v>5063.25</v>
      </c>
      <c r="K34" s="205" t="s">
        <v>212</v>
      </c>
      <c r="L34" s="205" t="s">
        <v>122</v>
      </c>
      <c r="M34" s="205" t="s">
        <v>126</v>
      </c>
      <c r="N34" s="205" t="s">
        <v>213</v>
      </c>
      <c r="O34" s="205" t="s">
        <v>121</v>
      </c>
      <c r="P34" s="206" t="s">
        <v>214</v>
      </c>
      <c r="Q34" s="205" t="s">
        <v>215</v>
      </c>
      <c r="R34" s="205" t="s">
        <v>215</v>
      </c>
      <c r="S34" s="205" t="s">
        <v>178</v>
      </c>
      <c r="T34" s="205" t="s">
        <v>179</v>
      </c>
      <c r="U34" s="107" t="s">
        <v>216</v>
      </c>
      <c r="V34" s="107">
        <v>20</v>
      </c>
      <c r="W34" s="107">
        <v>2511</v>
      </c>
      <c r="X34" s="107">
        <v>99</v>
      </c>
      <c r="Y34" s="107">
        <v>2025</v>
      </c>
      <c r="Z34" s="107">
        <v>1155</v>
      </c>
      <c r="AA34" s="107">
        <v>0</v>
      </c>
      <c r="AB34" s="205" t="s">
        <v>122</v>
      </c>
      <c r="AC34" s="210">
        <v>46050</v>
      </c>
      <c r="AD34" s="107">
        <v>0</v>
      </c>
    </row>
    <row r="35" spans="1:30" x14ac:dyDescent="0.2">
      <c r="A35" s="205">
        <v>2025</v>
      </c>
      <c r="B35" s="205">
        <v>2535</v>
      </c>
      <c r="C35" s="205" t="s">
        <v>121</v>
      </c>
      <c r="D35" s="206" t="s">
        <v>239</v>
      </c>
      <c r="E35" s="206" t="s">
        <v>121</v>
      </c>
      <c r="F35" s="206" t="s">
        <v>240</v>
      </c>
      <c r="G35" s="213">
        <v>366</v>
      </c>
      <c r="H35" s="213">
        <v>66</v>
      </c>
      <c r="I35" s="205" t="s">
        <v>123</v>
      </c>
      <c r="J35" s="213">
        <f t="shared" si="0"/>
        <v>300</v>
      </c>
      <c r="K35" s="205" t="s">
        <v>241</v>
      </c>
      <c r="L35" s="205" t="s">
        <v>242</v>
      </c>
      <c r="M35" s="205" t="s">
        <v>126</v>
      </c>
      <c r="N35" s="205" t="s">
        <v>243</v>
      </c>
      <c r="O35" s="205" t="s">
        <v>121</v>
      </c>
      <c r="P35" s="206" t="s">
        <v>244</v>
      </c>
      <c r="Q35" s="205" t="s">
        <v>245</v>
      </c>
      <c r="R35" s="205" t="s">
        <v>245</v>
      </c>
      <c r="S35" s="205" t="s">
        <v>131</v>
      </c>
      <c r="T35" s="205" t="s">
        <v>132</v>
      </c>
      <c r="U35" s="107" t="s">
        <v>158</v>
      </c>
      <c r="V35" s="107">
        <v>4100</v>
      </c>
      <c r="W35" s="107">
        <v>261</v>
      </c>
      <c r="X35" s="107">
        <v>99</v>
      </c>
      <c r="Y35" s="107">
        <v>2025</v>
      </c>
      <c r="Z35" s="107">
        <v>1321</v>
      </c>
      <c r="AA35" s="107">
        <v>0</v>
      </c>
      <c r="AB35" s="205" t="s">
        <v>122</v>
      </c>
      <c r="AC35" s="210">
        <v>46050</v>
      </c>
      <c r="AD35" s="107">
        <v>1</v>
      </c>
    </row>
    <row r="36" spans="1:30" x14ac:dyDescent="0.2">
      <c r="A36" s="205">
        <v>2025</v>
      </c>
      <c r="B36" s="205">
        <v>2538</v>
      </c>
      <c r="C36" s="205" t="s">
        <v>128</v>
      </c>
      <c r="D36" s="206" t="s">
        <v>447</v>
      </c>
      <c r="E36" s="206" t="s">
        <v>121</v>
      </c>
      <c r="F36" s="206" t="s">
        <v>448</v>
      </c>
      <c r="G36" s="213">
        <v>2403.4</v>
      </c>
      <c r="H36" s="213">
        <v>433.4</v>
      </c>
      <c r="I36" s="205" t="s">
        <v>123</v>
      </c>
      <c r="J36" s="213">
        <f t="shared" si="0"/>
        <v>1970</v>
      </c>
      <c r="K36" s="205" t="s">
        <v>449</v>
      </c>
      <c r="L36" s="205" t="s">
        <v>450</v>
      </c>
      <c r="M36" s="205" t="s">
        <v>126</v>
      </c>
      <c r="N36" s="205" t="s">
        <v>451</v>
      </c>
      <c r="O36" s="205" t="s">
        <v>121</v>
      </c>
      <c r="P36" s="206" t="s">
        <v>452</v>
      </c>
      <c r="Q36" s="205" t="s">
        <v>453</v>
      </c>
      <c r="R36" s="205" t="s">
        <v>454</v>
      </c>
      <c r="S36" s="205" t="s">
        <v>147</v>
      </c>
      <c r="T36" s="205" t="s">
        <v>148</v>
      </c>
      <c r="U36" s="107" t="s">
        <v>149</v>
      </c>
      <c r="V36" s="107">
        <v>1130</v>
      </c>
      <c r="W36" s="107">
        <v>785</v>
      </c>
      <c r="X36" s="107">
        <v>2</v>
      </c>
      <c r="Y36" s="107">
        <v>2025</v>
      </c>
      <c r="Z36" s="107">
        <v>695</v>
      </c>
      <c r="AA36" s="107">
        <v>0</v>
      </c>
      <c r="AB36" s="205" t="s">
        <v>122</v>
      </c>
      <c r="AC36" s="210">
        <v>46050</v>
      </c>
      <c r="AD36" s="107">
        <v>1</v>
      </c>
    </row>
    <row r="37" spans="1:30" x14ac:dyDescent="0.2">
      <c r="A37" s="205">
        <v>2025</v>
      </c>
      <c r="B37" s="205">
        <v>2530</v>
      </c>
      <c r="C37" s="205" t="s">
        <v>121</v>
      </c>
      <c r="D37" s="206" t="s">
        <v>455</v>
      </c>
      <c r="E37" s="206" t="s">
        <v>121</v>
      </c>
      <c r="F37" s="206" t="s">
        <v>456</v>
      </c>
      <c r="G37" s="213">
        <v>451.4</v>
      </c>
      <c r="H37" s="213">
        <v>81.400000000000006</v>
      </c>
      <c r="I37" s="205" t="s">
        <v>123</v>
      </c>
      <c r="J37" s="213">
        <f t="shared" si="0"/>
        <v>370</v>
      </c>
      <c r="K37" s="205" t="s">
        <v>457</v>
      </c>
      <c r="L37" s="205" t="s">
        <v>458</v>
      </c>
      <c r="M37" s="205" t="s">
        <v>126</v>
      </c>
      <c r="N37" s="205" t="s">
        <v>459</v>
      </c>
      <c r="O37" s="205" t="s">
        <v>121</v>
      </c>
      <c r="P37" s="206" t="s">
        <v>460</v>
      </c>
      <c r="Q37" s="205" t="s">
        <v>461</v>
      </c>
      <c r="R37" s="205" t="s">
        <v>461</v>
      </c>
      <c r="S37" s="205" t="s">
        <v>178</v>
      </c>
      <c r="T37" s="205" t="s">
        <v>179</v>
      </c>
      <c r="U37" s="107" t="s">
        <v>462</v>
      </c>
      <c r="V37" s="107">
        <v>2010</v>
      </c>
      <c r="W37" s="107">
        <v>1281</v>
      </c>
      <c r="X37" s="107">
        <v>99</v>
      </c>
      <c r="Y37" s="107">
        <v>2025</v>
      </c>
      <c r="Z37" s="107">
        <v>818</v>
      </c>
      <c r="AA37" s="107">
        <v>0</v>
      </c>
      <c r="AB37" s="205" t="s">
        <v>122</v>
      </c>
      <c r="AC37" s="210">
        <v>46050</v>
      </c>
      <c r="AD37" s="107">
        <v>1</v>
      </c>
    </row>
    <row r="38" spans="1:30" x14ac:dyDescent="0.2">
      <c r="A38" s="205">
        <v>2025</v>
      </c>
      <c r="B38" s="205">
        <v>2537</v>
      </c>
      <c r="C38" s="205" t="s">
        <v>121</v>
      </c>
      <c r="D38" s="206" t="s">
        <v>474</v>
      </c>
      <c r="E38" s="206" t="s">
        <v>204</v>
      </c>
      <c r="F38" s="206" t="s">
        <v>475</v>
      </c>
      <c r="G38" s="213">
        <v>5704.44</v>
      </c>
      <c r="H38" s="213">
        <v>1028.67</v>
      </c>
      <c r="I38" s="205" t="s">
        <v>123</v>
      </c>
      <c r="J38" s="213">
        <f t="shared" si="0"/>
        <v>4675.7699999999995</v>
      </c>
      <c r="K38" s="205" t="s">
        <v>476</v>
      </c>
      <c r="L38" s="205" t="s">
        <v>477</v>
      </c>
      <c r="M38" s="205" t="s">
        <v>126</v>
      </c>
      <c r="N38" s="205" t="s">
        <v>478</v>
      </c>
      <c r="O38" s="205" t="s">
        <v>121</v>
      </c>
      <c r="P38" s="206" t="s">
        <v>479</v>
      </c>
      <c r="Q38" s="205" t="s">
        <v>480</v>
      </c>
      <c r="R38" s="205" t="s">
        <v>480</v>
      </c>
      <c r="S38" s="205" t="s">
        <v>131</v>
      </c>
      <c r="T38" s="205" t="s">
        <v>132</v>
      </c>
      <c r="U38" s="107" t="s">
        <v>481</v>
      </c>
      <c r="V38" s="107">
        <v>2450</v>
      </c>
      <c r="W38" s="107">
        <v>1244</v>
      </c>
      <c r="X38" s="107">
        <v>99</v>
      </c>
      <c r="Y38" s="107">
        <v>2025</v>
      </c>
      <c r="Z38" s="107">
        <v>1561</v>
      </c>
      <c r="AA38" s="107">
        <v>0</v>
      </c>
      <c r="AB38" s="205" t="s">
        <v>122</v>
      </c>
      <c r="AC38" s="210">
        <v>46050</v>
      </c>
      <c r="AD38" s="107">
        <v>1</v>
      </c>
    </row>
    <row r="39" spans="1:30" x14ac:dyDescent="0.2">
      <c r="A39" s="205">
        <v>2025</v>
      </c>
      <c r="B39" s="205">
        <v>2547</v>
      </c>
      <c r="C39" s="205" t="s">
        <v>119</v>
      </c>
      <c r="D39" s="206" t="s">
        <v>482</v>
      </c>
      <c r="E39" s="206" t="s">
        <v>204</v>
      </c>
      <c r="F39" s="206" t="s">
        <v>475</v>
      </c>
      <c r="G39" s="213">
        <v>4511.67</v>
      </c>
      <c r="H39" s="213">
        <v>813.58</v>
      </c>
      <c r="I39" s="205" t="s">
        <v>123</v>
      </c>
      <c r="J39" s="213">
        <f t="shared" si="0"/>
        <v>3698.09</v>
      </c>
      <c r="K39" s="205" t="s">
        <v>476</v>
      </c>
      <c r="L39" s="205" t="s">
        <v>483</v>
      </c>
      <c r="M39" s="205" t="s">
        <v>126</v>
      </c>
      <c r="N39" s="205" t="s">
        <v>484</v>
      </c>
      <c r="O39" s="205" t="s">
        <v>121</v>
      </c>
      <c r="P39" s="206" t="s">
        <v>479</v>
      </c>
      <c r="Q39" s="205" t="s">
        <v>480</v>
      </c>
      <c r="R39" s="205" t="s">
        <v>480</v>
      </c>
      <c r="S39" s="205" t="s">
        <v>131</v>
      </c>
      <c r="T39" s="205" t="s">
        <v>132</v>
      </c>
      <c r="U39" s="107" t="s">
        <v>481</v>
      </c>
      <c r="V39" s="107">
        <v>2450</v>
      </c>
      <c r="W39" s="107">
        <v>1244</v>
      </c>
      <c r="X39" s="107">
        <v>10</v>
      </c>
      <c r="Y39" s="107">
        <v>2025</v>
      </c>
      <c r="Z39" s="107">
        <v>993</v>
      </c>
      <c r="AA39" s="107">
        <v>0</v>
      </c>
      <c r="AB39" s="205" t="s">
        <v>122</v>
      </c>
      <c r="AC39" s="210">
        <v>46050</v>
      </c>
      <c r="AD39" s="107">
        <v>0</v>
      </c>
    </row>
    <row r="40" spans="1:30" x14ac:dyDescent="0.2">
      <c r="A40" s="205">
        <v>2025</v>
      </c>
      <c r="B40" s="205">
        <v>2536</v>
      </c>
      <c r="C40" s="205" t="s">
        <v>121</v>
      </c>
      <c r="D40" s="206" t="s">
        <v>491</v>
      </c>
      <c r="E40" s="206" t="s">
        <v>314</v>
      </c>
      <c r="F40" s="206" t="s">
        <v>492</v>
      </c>
      <c r="G40" s="213">
        <v>3350.15</v>
      </c>
      <c r="H40" s="213">
        <v>159.53</v>
      </c>
      <c r="I40" s="205" t="s">
        <v>123</v>
      </c>
      <c r="J40" s="213">
        <f t="shared" si="0"/>
        <v>3190.62</v>
      </c>
      <c r="K40" s="205" t="s">
        <v>493</v>
      </c>
      <c r="L40" s="205" t="s">
        <v>494</v>
      </c>
      <c r="M40" s="205" t="s">
        <v>126</v>
      </c>
      <c r="N40" s="205" t="s">
        <v>495</v>
      </c>
      <c r="O40" s="205" t="s">
        <v>121</v>
      </c>
      <c r="P40" s="206" t="s">
        <v>496</v>
      </c>
      <c r="Q40" s="205" t="s">
        <v>497</v>
      </c>
      <c r="R40" s="205" t="s">
        <v>497</v>
      </c>
      <c r="S40" s="205" t="s">
        <v>131</v>
      </c>
      <c r="T40" s="205" t="s">
        <v>132</v>
      </c>
      <c r="U40" s="107" t="s">
        <v>133</v>
      </c>
      <c r="V40" s="107">
        <v>1900</v>
      </c>
      <c r="W40" s="107">
        <v>965</v>
      </c>
      <c r="X40" s="107">
        <v>99</v>
      </c>
      <c r="Y40" s="107">
        <v>2025</v>
      </c>
      <c r="Z40" s="107">
        <v>1004</v>
      </c>
      <c r="AA40" s="107">
        <v>0</v>
      </c>
      <c r="AB40" s="205" t="s">
        <v>122</v>
      </c>
      <c r="AC40" s="210">
        <v>46050</v>
      </c>
      <c r="AD40" s="107">
        <v>1</v>
      </c>
    </row>
    <row r="41" spans="1:30" x14ac:dyDescent="0.2">
      <c r="A41" s="205">
        <v>2025</v>
      </c>
      <c r="B41" s="205">
        <v>2540</v>
      </c>
      <c r="C41" s="205" t="s">
        <v>119</v>
      </c>
      <c r="D41" s="206" t="s">
        <v>523</v>
      </c>
      <c r="E41" s="206" t="s">
        <v>121</v>
      </c>
      <c r="F41" s="206" t="s">
        <v>524</v>
      </c>
      <c r="G41" s="213">
        <v>470.31</v>
      </c>
      <c r="H41" s="213">
        <v>84.81</v>
      </c>
      <c r="I41" s="205" t="s">
        <v>123</v>
      </c>
      <c r="J41" s="213">
        <f t="shared" si="0"/>
        <v>385.5</v>
      </c>
      <c r="K41" s="205" t="s">
        <v>525</v>
      </c>
      <c r="L41" s="205" t="s">
        <v>526</v>
      </c>
      <c r="M41" s="205" t="s">
        <v>126</v>
      </c>
      <c r="N41" s="205" t="s">
        <v>527</v>
      </c>
      <c r="O41" s="205" t="s">
        <v>121</v>
      </c>
      <c r="P41" s="206" t="s">
        <v>528</v>
      </c>
      <c r="Q41" s="205" t="s">
        <v>529</v>
      </c>
      <c r="R41" s="205" t="s">
        <v>529</v>
      </c>
      <c r="S41" s="205" t="s">
        <v>167</v>
      </c>
      <c r="T41" s="205" t="s">
        <v>168</v>
      </c>
      <c r="U41" s="107" t="s">
        <v>216</v>
      </c>
      <c r="V41" s="107">
        <v>20</v>
      </c>
      <c r="W41" s="107">
        <v>20</v>
      </c>
      <c r="X41" s="107">
        <v>2</v>
      </c>
      <c r="Y41" s="107">
        <v>2025</v>
      </c>
      <c r="Z41" s="107">
        <v>1413</v>
      </c>
      <c r="AA41" s="107">
        <v>0</v>
      </c>
      <c r="AB41" s="205" t="s">
        <v>122</v>
      </c>
      <c r="AC41" s="210">
        <v>46050</v>
      </c>
      <c r="AD41" s="107">
        <v>1</v>
      </c>
    </row>
    <row r="42" spans="1:30" x14ac:dyDescent="0.2">
      <c r="A42" s="205">
        <v>2025</v>
      </c>
      <c r="B42" s="205">
        <v>2532</v>
      </c>
      <c r="C42" s="205" t="s">
        <v>121</v>
      </c>
      <c r="D42" s="206" t="s">
        <v>590</v>
      </c>
      <c r="E42" s="206" t="s">
        <v>121</v>
      </c>
      <c r="F42" s="206" t="s">
        <v>122</v>
      </c>
      <c r="G42" s="213">
        <v>264873.33</v>
      </c>
      <c r="H42" s="213">
        <v>24079.39</v>
      </c>
      <c r="I42" s="205" t="s">
        <v>123</v>
      </c>
      <c r="J42" s="213">
        <f t="shared" si="0"/>
        <v>240793.94</v>
      </c>
      <c r="K42" s="205" t="s">
        <v>591</v>
      </c>
      <c r="L42" s="205" t="s">
        <v>592</v>
      </c>
      <c r="M42" s="205" t="s">
        <v>126</v>
      </c>
      <c r="N42" s="205" t="s">
        <v>593</v>
      </c>
      <c r="O42" s="205" t="s">
        <v>121</v>
      </c>
      <c r="P42" s="206" t="s">
        <v>594</v>
      </c>
      <c r="Q42" s="205" t="s">
        <v>595</v>
      </c>
      <c r="R42" s="205" t="s">
        <v>595</v>
      </c>
      <c r="S42" s="205" t="s">
        <v>178</v>
      </c>
      <c r="T42" s="205" t="s">
        <v>179</v>
      </c>
      <c r="U42" s="107" t="s">
        <v>596</v>
      </c>
      <c r="V42" s="107">
        <v>3550</v>
      </c>
      <c r="W42" s="107">
        <v>1750</v>
      </c>
      <c r="X42" s="107">
        <v>99</v>
      </c>
      <c r="Y42" s="107">
        <v>2025</v>
      </c>
      <c r="Z42" s="107">
        <v>306</v>
      </c>
      <c r="AA42" s="107">
        <v>0</v>
      </c>
      <c r="AB42" s="205" t="s">
        <v>122</v>
      </c>
      <c r="AC42" s="210">
        <v>46050</v>
      </c>
      <c r="AD42" s="107">
        <v>1</v>
      </c>
    </row>
    <row r="43" spans="1:30" x14ac:dyDescent="0.2">
      <c r="A43" s="205">
        <v>2025</v>
      </c>
      <c r="B43" s="205">
        <v>2549</v>
      </c>
      <c r="C43" s="205" t="s">
        <v>119</v>
      </c>
      <c r="D43" s="206" t="s">
        <v>120</v>
      </c>
      <c r="E43" s="206" t="s">
        <v>121</v>
      </c>
      <c r="F43" s="206" t="s">
        <v>122</v>
      </c>
      <c r="G43" s="213">
        <v>10940.62</v>
      </c>
      <c r="H43" s="213">
        <v>994.6</v>
      </c>
      <c r="I43" s="205" t="s">
        <v>123</v>
      </c>
      <c r="J43" s="213">
        <f t="shared" ref="J43:J74" si="1">IF(I43="SI",G43-H43,G43)</f>
        <v>9946.02</v>
      </c>
      <c r="K43" s="205" t="s">
        <v>124</v>
      </c>
      <c r="L43" s="205" t="s">
        <v>125</v>
      </c>
      <c r="M43" s="205" t="s">
        <v>126</v>
      </c>
      <c r="N43" s="205" t="s">
        <v>127</v>
      </c>
      <c r="O43" s="205" t="s">
        <v>128</v>
      </c>
      <c r="P43" s="206" t="s">
        <v>129</v>
      </c>
      <c r="Q43" s="205" t="s">
        <v>130</v>
      </c>
      <c r="R43" s="205" t="s">
        <v>130</v>
      </c>
      <c r="S43" s="205" t="s">
        <v>131</v>
      </c>
      <c r="T43" s="205" t="s">
        <v>132</v>
      </c>
      <c r="U43" s="107" t="s">
        <v>133</v>
      </c>
      <c r="V43" s="107">
        <v>1900</v>
      </c>
      <c r="W43" s="107">
        <v>1110</v>
      </c>
      <c r="X43" s="107">
        <v>99</v>
      </c>
      <c r="Y43" s="107">
        <v>2025</v>
      </c>
      <c r="Z43" s="107">
        <v>740</v>
      </c>
      <c r="AA43" s="107">
        <v>0</v>
      </c>
      <c r="AB43" s="205" t="s">
        <v>122</v>
      </c>
      <c r="AC43" s="210">
        <v>46051</v>
      </c>
      <c r="AD43" s="107">
        <v>1</v>
      </c>
    </row>
    <row r="44" spans="1:30" x14ac:dyDescent="0.2">
      <c r="A44" s="205">
        <v>2025</v>
      </c>
      <c r="B44" s="205">
        <v>2550</v>
      </c>
      <c r="C44" s="205" t="s">
        <v>119</v>
      </c>
      <c r="D44" s="206" t="s">
        <v>134</v>
      </c>
      <c r="E44" s="206" t="s">
        <v>121</v>
      </c>
      <c r="F44" s="206" t="s">
        <v>122</v>
      </c>
      <c r="G44" s="213">
        <v>2417.1799999999998</v>
      </c>
      <c r="H44" s="213">
        <v>219.74</v>
      </c>
      <c r="I44" s="205" t="s">
        <v>123</v>
      </c>
      <c r="J44" s="213">
        <f t="shared" si="1"/>
        <v>2197.4399999999996</v>
      </c>
      <c r="K44" s="205" t="s">
        <v>124</v>
      </c>
      <c r="L44" s="205" t="s">
        <v>135</v>
      </c>
      <c r="M44" s="205" t="s">
        <v>126</v>
      </c>
      <c r="N44" s="205" t="s">
        <v>136</v>
      </c>
      <c r="O44" s="205" t="s">
        <v>128</v>
      </c>
      <c r="P44" s="206" t="s">
        <v>129</v>
      </c>
      <c r="Q44" s="205" t="s">
        <v>130</v>
      </c>
      <c r="R44" s="205" t="s">
        <v>130</v>
      </c>
      <c r="S44" s="205" t="s">
        <v>131</v>
      </c>
      <c r="T44" s="205" t="s">
        <v>132</v>
      </c>
      <c r="U44" s="107" t="s">
        <v>137</v>
      </c>
      <c r="V44" s="107">
        <v>4430</v>
      </c>
      <c r="W44" s="107">
        <v>2666</v>
      </c>
      <c r="X44" s="107">
        <v>99</v>
      </c>
      <c r="Y44" s="107">
        <v>2025</v>
      </c>
      <c r="Z44" s="107">
        <v>741</v>
      </c>
      <c r="AA44" s="107">
        <v>0</v>
      </c>
      <c r="AB44" s="205" t="s">
        <v>122</v>
      </c>
      <c r="AC44" s="210">
        <v>46051</v>
      </c>
      <c r="AD44" s="107">
        <v>0</v>
      </c>
    </row>
    <row r="45" spans="1:30" x14ac:dyDescent="0.2">
      <c r="A45" s="205">
        <v>2025</v>
      </c>
      <c r="B45" s="205">
        <v>2545</v>
      </c>
      <c r="C45" s="205" t="s">
        <v>119</v>
      </c>
      <c r="D45" s="206" t="s">
        <v>159</v>
      </c>
      <c r="E45" s="206" t="s">
        <v>128</v>
      </c>
      <c r="F45" s="206" t="s">
        <v>122</v>
      </c>
      <c r="G45" s="213">
        <v>1166</v>
      </c>
      <c r="H45" s="213">
        <v>0</v>
      </c>
      <c r="I45" s="205" t="s">
        <v>160</v>
      </c>
      <c r="J45" s="213">
        <f t="shared" si="1"/>
        <v>1166</v>
      </c>
      <c r="K45" s="205" t="s">
        <v>161</v>
      </c>
      <c r="L45" s="205" t="s">
        <v>162</v>
      </c>
      <c r="M45" s="205" t="s">
        <v>126</v>
      </c>
      <c r="N45" s="205" t="s">
        <v>163</v>
      </c>
      <c r="O45" s="205" t="s">
        <v>128</v>
      </c>
      <c r="P45" s="206" t="s">
        <v>164</v>
      </c>
      <c r="Q45" s="205" t="s">
        <v>165</v>
      </c>
      <c r="R45" s="205" t="s">
        <v>166</v>
      </c>
      <c r="S45" s="205" t="s">
        <v>167</v>
      </c>
      <c r="T45" s="205" t="s">
        <v>168</v>
      </c>
      <c r="U45" s="107" t="s">
        <v>169</v>
      </c>
      <c r="V45" s="107">
        <v>140</v>
      </c>
      <c r="W45" s="107">
        <v>97</v>
      </c>
      <c r="X45" s="107">
        <v>99</v>
      </c>
      <c r="Y45" s="107">
        <v>2025</v>
      </c>
      <c r="Z45" s="107">
        <v>244</v>
      </c>
      <c r="AA45" s="107">
        <v>0</v>
      </c>
      <c r="AB45" s="205" t="s">
        <v>122</v>
      </c>
      <c r="AC45" s="210">
        <v>46051</v>
      </c>
      <c r="AD45" s="107">
        <v>1</v>
      </c>
    </row>
    <row r="46" spans="1:30" x14ac:dyDescent="0.2">
      <c r="A46" s="205">
        <v>2025</v>
      </c>
      <c r="B46" s="205">
        <v>2539</v>
      </c>
      <c r="C46" s="205" t="s">
        <v>119</v>
      </c>
      <c r="D46" s="206" t="s">
        <v>181</v>
      </c>
      <c r="E46" s="206" t="s">
        <v>128</v>
      </c>
      <c r="F46" s="206" t="s">
        <v>182</v>
      </c>
      <c r="G46" s="213">
        <v>3453.82</v>
      </c>
      <c r="H46" s="213">
        <v>622.82000000000005</v>
      </c>
      <c r="I46" s="205" t="s">
        <v>123</v>
      </c>
      <c r="J46" s="213">
        <f t="shared" si="1"/>
        <v>2831</v>
      </c>
      <c r="K46" s="205" t="s">
        <v>183</v>
      </c>
      <c r="L46" s="205" t="s">
        <v>184</v>
      </c>
      <c r="M46" s="205" t="s">
        <v>126</v>
      </c>
      <c r="N46" s="205" t="s">
        <v>185</v>
      </c>
      <c r="O46" s="205" t="s">
        <v>128</v>
      </c>
      <c r="P46" s="206" t="s">
        <v>186</v>
      </c>
      <c r="Q46" s="205" t="s">
        <v>187</v>
      </c>
      <c r="R46" s="205" t="s">
        <v>187</v>
      </c>
      <c r="S46" s="205" t="s">
        <v>167</v>
      </c>
      <c r="T46" s="205" t="s">
        <v>168</v>
      </c>
      <c r="U46" s="107" t="s">
        <v>169</v>
      </c>
      <c r="V46" s="107">
        <v>140</v>
      </c>
      <c r="W46" s="107">
        <v>245</v>
      </c>
      <c r="X46" s="107">
        <v>99</v>
      </c>
      <c r="Y46" s="107">
        <v>2025</v>
      </c>
      <c r="Z46" s="107">
        <v>637</v>
      </c>
      <c r="AA46" s="107">
        <v>0</v>
      </c>
      <c r="AB46" s="205" t="s">
        <v>122</v>
      </c>
      <c r="AC46" s="210">
        <v>46051</v>
      </c>
      <c r="AD46" s="107">
        <v>1</v>
      </c>
    </row>
    <row r="47" spans="1:30" x14ac:dyDescent="0.2">
      <c r="A47" s="205">
        <v>2025</v>
      </c>
      <c r="B47" s="205">
        <v>2548</v>
      </c>
      <c r="C47" s="205" t="s">
        <v>119</v>
      </c>
      <c r="D47" s="206" t="s">
        <v>188</v>
      </c>
      <c r="E47" s="206" t="s">
        <v>121</v>
      </c>
      <c r="F47" s="206" t="s">
        <v>189</v>
      </c>
      <c r="G47" s="213">
        <v>66.400000000000006</v>
      </c>
      <c r="H47" s="213">
        <v>11.97</v>
      </c>
      <c r="I47" s="205" t="s">
        <v>123</v>
      </c>
      <c r="J47" s="213">
        <f t="shared" si="1"/>
        <v>54.430000000000007</v>
      </c>
      <c r="K47" s="205" t="s">
        <v>190</v>
      </c>
      <c r="L47" s="205" t="s">
        <v>191</v>
      </c>
      <c r="M47" s="205" t="s">
        <v>126</v>
      </c>
      <c r="N47" s="205" t="s">
        <v>192</v>
      </c>
      <c r="O47" s="205" t="s">
        <v>128</v>
      </c>
      <c r="P47" s="206" t="s">
        <v>193</v>
      </c>
      <c r="Q47" s="205" t="s">
        <v>194</v>
      </c>
      <c r="R47" s="205" t="s">
        <v>194</v>
      </c>
      <c r="S47" s="205" t="s">
        <v>178</v>
      </c>
      <c r="T47" s="205" t="s">
        <v>179</v>
      </c>
      <c r="U47" s="107" t="s">
        <v>195</v>
      </c>
      <c r="V47" s="107">
        <v>460</v>
      </c>
      <c r="W47" s="107">
        <v>550</v>
      </c>
      <c r="X47" s="107">
        <v>99</v>
      </c>
      <c r="Y47" s="107">
        <v>2025</v>
      </c>
      <c r="Z47" s="107">
        <v>639</v>
      </c>
      <c r="AA47" s="107">
        <v>0</v>
      </c>
      <c r="AB47" s="205" t="s">
        <v>122</v>
      </c>
      <c r="AC47" s="210">
        <v>46051</v>
      </c>
      <c r="AD47" s="107">
        <v>1</v>
      </c>
    </row>
    <row r="48" spans="1:30" x14ac:dyDescent="0.2">
      <c r="A48" s="205">
        <v>2025</v>
      </c>
      <c r="B48" s="205">
        <v>2541</v>
      </c>
      <c r="C48" s="205" t="s">
        <v>119</v>
      </c>
      <c r="D48" s="206" t="s">
        <v>232</v>
      </c>
      <c r="E48" s="206" t="s">
        <v>121</v>
      </c>
      <c r="F48" s="206" t="s">
        <v>233</v>
      </c>
      <c r="G48" s="213">
        <v>42142.5</v>
      </c>
      <c r="H48" s="213">
        <v>0</v>
      </c>
      <c r="I48" s="205" t="s">
        <v>123</v>
      </c>
      <c r="J48" s="213">
        <f t="shared" si="1"/>
        <v>42142.5</v>
      </c>
      <c r="K48" s="205" t="s">
        <v>122</v>
      </c>
      <c r="L48" s="205" t="s">
        <v>122</v>
      </c>
      <c r="M48" s="205" t="s">
        <v>126</v>
      </c>
      <c r="N48" s="205" t="s">
        <v>234</v>
      </c>
      <c r="O48" s="205" t="s">
        <v>128</v>
      </c>
      <c r="P48" s="206" t="s">
        <v>235</v>
      </c>
      <c r="Q48" s="205" t="s">
        <v>236</v>
      </c>
      <c r="R48" s="205" t="s">
        <v>236</v>
      </c>
      <c r="S48" s="205" t="s">
        <v>237</v>
      </c>
      <c r="T48" s="205" t="s">
        <v>238</v>
      </c>
      <c r="U48" s="107" t="s">
        <v>216</v>
      </c>
      <c r="V48" s="107">
        <v>20</v>
      </c>
      <c r="W48" s="107">
        <v>620</v>
      </c>
      <c r="X48" s="107">
        <v>99</v>
      </c>
      <c r="Y48" s="107">
        <v>2025</v>
      </c>
      <c r="Z48" s="107">
        <v>26</v>
      </c>
      <c r="AA48" s="107">
        <v>0</v>
      </c>
      <c r="AB48" s="205" t="s">
        <v>122</v>
      </c>
      <c r="AC48" s="210">
        <v>46051</v>
      </c>
      <c r="AD48" s="107">
        <v>1</v>
      </c>
    </row>
    <row r="49" spans="1:30" x14ac:dyDescent="0.2">
      <c r="A49" s="205">
        <v>2025</v>
      </c>
      <c r="B49" s="205">
        <v>2541</v>
      </c>
      <c r="C49" s="205" t="s">
        <v>119</v>
      </c>
      <c r="D49" s="206" t="s">
        <v>232</v>
      </c>
      <c r="E49" s="206" t="s">
        <v>121</v>
      </c>
      <c r="F49" s="206" t="s">
        <v>233</v>
      </c>
      <c r="G49" s="213">
        <v>9271.35</v>
      </c>
      <c r="H49" s="213">
        <v>9271.35</v>
      </c>
      <c r="I49" s="205" t="s">
        <v>123</v>
      </c>
      <c r="J49" s="213">
        <f t="shared" si="1"/>
        <v>0</v>
      </c>
      <c r="K49" s="205" t="s">
        <v>122</v>
      </c>
      <c r="L49" s="205" t="s">
        <v>122</v>
      </c>
      <c r="M49" s="205" t="s">
        <v>126</v>
      </c>
      <c r="N49" s="205" t="s">
        <v>234</v>
      </c>
      <c r="O49" s="205" t="s">
        <v>128</v>
      </c>
      <c r="P49" s="206" t="s">
        <v>235</v>
      </c>
      <c r="Q49" s="205" t="s">
        <v>236</v>
      </c>
      <c r="R49" s="205" t="s">
        <v>236</v>
      </c>
      <c r="S49" s="205" t="s">
        <v>237</v>
      </c>
      <c r="T49" s="205" t="s">
        <v>238</v>
      </c>
      <c r="U49" s="107" t="s">
        <v>216</v>
      </c>
      <c r="V49" s="107">
        <v>20</v>
      </c>
      <c r="W49" s="107">
        <v>620</v>
      </c>
      <c r="X49" s="107">
        <v>99</v>
      </c>
      <c r="Y49" s="107">
        <v>2025</v>
      </c>
      <c r="Z49" s="107">
        <v>26</v>
      </c>
      <c r="AA49" s="107">
        <v>0</v>
      </c>
      <c r="AB49" s="205" t="s">
        <v>122</v>
      </c>
      <c r="AC49" s="210">
        <v>46051</v>
      </c>
      <c r="AD49" s="107">
        <v>0</v>
      </c>
    </row>
    <row r="50" spans="1:30" x14ac:dyDescent="0.2">
      <c r="A50" s="205">
        <v>2025</v>
      </c>
      <c r="B50" s="205">
        <v>2551</v>
      </c>
      <c r="C50" s="205" t="s">
        <v>119</v>
      </c>
      <c r="D50" s="206" t="s">
        <v>254</v>
      </c>
      <c r="E50" s="206" t="s">
        <v>128</v>
      </c>
      <c r="F50" s="206" t="s">
        <v>122</v>
      </c>
      <c r="G50" s="213">
        <v>451.4</v>
      </c>
      <c r="H50" s="213">
        <v>81.400000000000006</v>
      </c>
      <c r="I50" s="205" t="s">
        <v>123</v>
      </c>
      <c r="J50" s="213">
        <f t="shared" si="1"/>
        <v>370</v>
      </c>
      <c r="K50" s="205" t="s">
        <v>255</v>
      </c>
      <c r="L50" s="205" t="s">
        <v>256</v>
      </c>
      <c r="M50" s="205" t="s">
        <v>126</v>
      </c>
      <c r="N50" s="205" t="s">
        <v>257</v>
      </c>
      <c r="O50" s="205" t="s">
        <v>128</v>
      </c>
      <c r="P50" s="206" t="s">
        <v>258</v>
      </c>
      <c r="Q50" s="205" t="s">
        <v>259</v>
      </c>
      <c r="R50" s="205" t="s">
        <v>259</v>
      </c>
      <c r="S50" s="205" t="s">
        <v>131</v>
      </c>
      <c r="T50" s="205" t="s">
        <v>132</v>
      </c>
      <c r="U50" s="107" t="s">
        <v>260</v>
      </c>
      <c r="V50" s="107">
        <v>2110</v>
      </c>
      <c r="W50" s="107">
        <v>1312</v>
      </c>
      <c r="X50" s="107">
        <v>99</v>
      </c>
      <c r="Y50" s="107">
        <v>2025</v>
      </c>
      <c r="Z50" s="107">
        <v>1232</v>
      </c>
      <c r="AA50" s="107">
        <v>0</v>
      </c>
      <c r="AB50" s="205" t="s">
        <v>122</v>
      </c>
      <c r="AC50" s="210">
        <v>46051</v>
      </c>
      <c r="AD50" s="107">
        <v>1</v>
      </c>
    </row>
    <row r="51" spans="1:30" x14ac:dyDescent="0.2">
      <c r="A51" s="205">
        <v>2025</v>
      </c>
      <c r="B51" s="205">
        <v>2546</v>
      </c>
      <c r="C51" s="205" t="s">
        <v>119</v>
      </c>
      <c r="D51" s="206" t="s">
        <v>382</v>
      </c>
      <c r="E51" s="206" t="s">
        <v>128</v>
      </c>
      <c r="F51" s="206" t="s">
        <v>383</v>
      </c>
      <c r="G51" s="213">
        <v>996.62</v>
      </c>
      <c r="H51" s="213">
        <v>179.72</v>
      </c>
      <c r="I51" s="205" t="s">
        <v>123</v>
      </c>
      <c r="J51" s="213">
        <f t="shared" si="1"/>
        <v>816.9</v>
      </c>
      <c r="K51" s="205" t="s">
        <v>384</v>
      </c>
      <c r="L51" s="205" t="s">
        <v>385</v>
      </c>
      <c r="M51" s="205" t="s">
        <v>126</v>
      </c>
      <c r="N51" s="205" t="s">
        <v>386</v>
      </c>
      <c r="O51" s="205" t="s">
        <v>128</v>
      </c>
      <c r="P51" s="206" t="s">
        <v>387</v>
      </c>
      <c r="Q51" s="205" t="s">
        <v>388</v>
      </c>
      <c r="R51" s="205" t="s">
        <v>389</v>
      </c>
      <c r="S51" s="205" t="s">
        <v>147</v>
      </c>
      <c r="T51" s="205" t="s">
        <v>148</v>
      </c>
      <c r="U51" s="107" t="s">
        <v>149</v>
      </c>
      <c r="V51" s="107">
        <v>1130</v>
      </c>
      <c r="W51" s="107">
        <v>240</v>
      </c>
      <c r="X51" s="107">
        <v>4</v>
      </c>
      <c r="Y51" s="107">
        <v>2025</v>
      </c>
      <c r="Z51" s="107">
        <v>1258</v>
      </c>
      <c r="AA51" s="107">
        <v>0</v>
      </c>
      <c r="AB51" s="205" t="s">
        <v>122</v>
      </c>
      <c r="AC51" s="210">
        <v>46051</v>
      </c>
      <c r="AD51" s="107">
        <v>1</v>
      </c>
    </row>
    <row r="52" spans="1:30" x14ac:dyDescent="0.2">
      <c r="A52" s="205">
        <v>2025</v>
      </c>
      <c r="B52" s="205">
        <v>2542</v>
      </c>
      <c r="C52" s="205" t="s">
        <v>119</v>
      </c>
      <c r="D52" s="206" t="s">
        <v>425</v>
      </c>
      <c r="E52" s="206" t="s">
        <v>128</v>
      </c>
      <c r="F52" s="206" t="s">
        <v>122</v>
      </c>
      <c r="G52" s="213">
        <v>1281</v>
      </c>
      <c r="H52" s="213">
        <v>231</v>
      </c>
      <c r="I52" s="205" t="s">
        <v>123</v>
      </c>
      <c r="J52" s="213">
        <f t="shared" si="1"/>
        <v>1050</v>
      </c>
      <c r="K52" s="205" t="s">
        <v>426</v>
      </c>
      <c r="L52" s="205" t="s">
        <v>427</v>
      </c>
      <c r="M52" s="205" t="s">
        <v>126</v>
      </c>
      <c r="N52" s="205" t="s">
        <v>428</v>
      </c>
      <c r="O52" s="205" t="s">
        <v>128</v>
      </c>
      <c r="P52" s="206" t="s">
        <v>429</v>
      </c>
      <c r="Q52" s="205" t="s">
        <v>430</v>
      </c>
      <c r="R52" s="205" t="s">
        <v>430</v>
      </c>
      <c r="S52" s="205" t="s">
        <v>237</v>
      </c>
      <c r="T52" s="205" t="s">
        <v>238</v>
      </c>
      <c r="U52" s="107" t="s">
        <v>431</v>
      </c>
      <c r="V52" s="107">
        <v>4760</v>
      </c>
      <c r="W52" s="107">
        <v>2730</v>
      </c>
      <c r="X52" s="107">
        <v>1</v>
      </c>
      <c r="Y52" s="107">
        <v>2025</v>
      </c>
      <c r="Z52" s="107">
        <v>1566</v>
      </c>
      <c r="AA52" s="107">
        <v>0</v>
      </c>
      <c r="AB52" s="205" t="s">
        <v>122</v>
      </c>
      <c r="AC52" s="210">
        <v>46051</v>
      </c>
      <c r="AD52" s="107">
        <v>1</v>
      </c>
    </row>
    <row r="53" spans="1:30" x14ac:dyDescent="0.2">
      <c r="A53" s="205">
        <v>2025</v>
      </c>
      <c r="B53" s="205">
        <v>2563</v>
      </c>
      <c r="C53" s="205" t="s">
        <v>119</v>
      </c>
      <c r="D53" s="206" t="s">
        <v>196</v>
      </c>
      <c r="E53" s="206" t="s">
        <v>119</v>
      </c>
      <c r="F53" s="206" t="s">
        <v>122</v>
      </c>
      <c r="G53" s="213">
        <v>103.35</v>
      </c>
      <c r="H53" s="213">
        <v>18.64</v>
      </c>
      <c r="I53" s="205" t="s">
        <v>123</v>
      </c>
      <c r="J53" s="213">
        <f t="shared" si="1"/>
        <v>84.71</v>
      </c>
      <c r="K53" s="205" t="s">
        <v>197</v>
      </c>
      <c r="L53" s="205" t="s">
        <v>198</v>
      </c>
      <c r="M53" s="205" t="s">
        <v>126</v>
      </c>
      <c r="N53" s="205" t="s">
        <v>199</v>
      </c>
      <c r="O53" s="205" t="s">
        <v>119</v>
      </c>
      <c r="P53" s="206" t="s">
        <v>200</v>
      </c>
      <c r="Q53" s="205" t="s">
        <v>201</v>
      </c>
      <c r="R53" s="205" t="s">
        <v>202</v>
      </c>
      <c r="S53" s="205" t="s">
        <v>178</v>
      </c>
      <c r="T53" s="205" t="s">
        <v>179</v>
      </c>
      <c r="U53" s="107" t="s">
        <v>195</v>
      </c>
      <c r="V53" s="107">
        <v>460</v>
      </c>
      <c r="W53" s="107">
        <v>550</v>
      </c>
      <c r="X53" s="107">
        <v>99</v>
      </c>
      <c r="Y53" s="107">
        <v>2025</v>
      </c>
      <c r="Z53" s="107">
        <v>339</v>
      </c>
      <c r="AA53" s="107">
        <v>0</v>
      </c>
      <c r="AB53" s="205" t="s">
        <v>122</v>
      </c>
      <c r="AC53" s="210">
        <v>46052</v>
      </c>
      <c r="AD53" s="107">
        <v>1</v>
      </c>
    </row>
    <row r="54" spans="1:30" x14ac:dyDescent="0.2">
      <c r="A54" s="205">
        <v>2025</v>
      </c>
      <c r="B54" s="205">
        <v>2564</v>
      </c>
      <c r="C54" s="205" t="s">
        <v>119</v>
      </c>
      <c r="D54" s="206" t="s">
        <v>225</v>
      </c>
      <c r="E54" s="206" t="s">
        <v>119</v>
      </c>
      <c r="F54" s="206" t="s">
        <v>226</v>
      </c>
      <c r="G54" s="213">
        <v>394.72</v>
      </c>
      <c r="H54" s="213">
        <v>71.180000000000007</v>
      </c>
      <c r="I54" s="205" t="s">
        <v>123</v>
      </c>
      <c r="J54" s="213">
        <f t="shared" si="1"/>
        <v>323.54000000000002</v>
      </c>
      <c r="K54" s="205" t="s">
        <v>227</v>
      </c>
      <c r="L54" s="205" t="s">
        <v>228</v>
      </c>
      <c r="M54" s="205" t="s">
        <v>126</v>
      </c>
      <c r="N54" s="205" t="s">
        <v>229</v>
      </c>
      <c r="O54" s="205" t="s">
        <v>119</v>
      </c>
      <c r="P54" s="206" t="s">
        <v>230</v>
      </c>
      <c r="Q54" s="205" t="s">
        <v>231</v>
      </c>
      <c r="R54" s="205" t="s">
        <v>231</v>
      </c>
      <c r="S54" s="205" t="s">
        <v>178</v>
      </c>
      <c r="T54" s="205" t="s">
        <v>179</v>
      </c>
      <c r="U54" s="107" t="s">
        <v>195</v>
      </c>
      <c r="V54" s="107">
        <v>460</v>
      </c>
      <c r="W54" s="107">
        <v>550</v>
      </c>
      <c r="X54" s="107">
        <v>99</v>
      </c>
      <c r="Y54" s="107">
        <v>2025</v>
      </c>
      <c r="Z54" s="107">
        <v>398</v>
      </c>
      <c r="AA54" s="107">
        <v>0</v>
      </c>
      <c r="AB54" s="205" t="s">
        <v>122</v>
      </c>
      <c r="AC54" s="210">
        <v>46052</v>
      </c>
      <c r="AD54" s="107">
        <v>1</v>
      </c>
    </row>
    <row r="55" spans="1:30" x14ac:dyDescent="0.2">
      <c r="A55" s="205">
        <v>2025</v>
      </c>
      <c r="B55" s="205">
        <v>2565</v>
      </c>
      <c r="C55" s="205" t="s">
        <v>119</v>
      </c>
      <c r="D55" s="206" t="s">
        <v>246</v>
      </c>
      <c r="E55" s="206" t="s">
        <v>119</v>
      </c>
      <c r="F55" s="206" t="s">
        <v>122</v>
      </c>
      <c r="G55" s="213">
        <v>64.790000000000006</v>
      </c>
      <c r="H55" s="213">
        <v>11.68</v>
      </c>
      <c r="I55" s="205" t="s">
        <v>123</v>
      </c>
      <c r="J55" s="213">
        <f t="shared" si="1"/>
        <v>53.110000000000007</v>
      </c>
      <c r="K55" s="205" t="s">
        <v>247</v>
      </c>
      <c r="L55" s="205" t="s">
        <v>248</v>
      </c>
      <c r="M55" s="205" t="s">
        <v>126</v>
      </c>
      <c r="N55" s="205" t="s">
        <v>249</v>
      </c>
      <c r="O55" s="205" t="s">
        <v>119</v>
      </c>
      <c r="P55" s="206" t="s">
        <v>250</v>
      </c>
      <c r="Q55" s="205" t="s">
        <v>251</v>
      </c>
      <c r="R55" s="205" t="s">
        <v>252</v>
      </c>
      <c r="S55" s="205" t="s">
        <v>178</v>
      </c>
      <c r="T55" s="205" t="s">
        <v>179</v>
      </c>
      <c r="U55" s="107" t="s">
        <v>253</v>
      </c>
      <c r="V55" s="107">
        <v>2890</v>
      </c>
      <c r="W55" s="107">
        <v>2530</v>
      </c>
      <c r="X55" s="107">
        <v>99</v>
      </c>
      <c r="Y55" s="107">
        <v>2025</v>
      </c>
      <c r="Z55" s="107">
        <v>794</v>
      </c>
      <c r="AA55" s="107">
        <v>0</v>
      </c>
      <c r="AB55" s="205" t="s">
        <v>122</v>
      </c>
      <c r="AC55" s="210">
        <v>46052</v>
      </c>
      <c r="AD55" s="107">
        <v>1</v>
      </c>
    </row>
    <row r="56" spans="1:30" x14ac:dyDescent="0.2">
      <c r="A56" s="205">
        <v>2025</v>
      </c>
      <c r="B56" s="205">
        <v>2580</v>
      </c>
      <c r="C56" s="205" t="s">
        <v>119</v>
      </c>
      <c r="D56" s="206" t="s">
        <v>432</v>
      </c>
      <c r="E56" s="206" t="s">
        <v>121</v>
      </c>
      <c r="F56" s="206" t="s">
        <v>433</v>
      </c>
      <c r="G56" s="213">
        <v>8452.42</v>
      </c>
      <c r="H56" s="213">
        <v>0</v>
      </c>
      <c r="I56" s="205" t="s">
        <v>160</v>
      </c>
      <c r="J56" s="213">
        <f t="shared" si="1"/>
        <v>8452.42</v>
      </c>
      <c r="K56" s="205" t="s">
        <v>434</v>
      </c>
      <c r="L56" s="205" t="s">
        <v>435</v>
      </c>
      <c r="M56" s="205" t="s">
        <v>126</v>
      </c>
      <c r="N56" s="205" t="s">
        <v>436</v>
      </c>
      <c r="O56" s="205" t="s">
        <v>119</v>
      </c>
      <c r="P56" s="206" t="s">
        <v>437</v>
      </c>
      <c r="Q56" s="205" t="s">
        <v>438</v>
      </c>
      <c r="R56" s="205" t="s">
        <v>439</v>
      </c>
      <c r="S56" s="205" t="s">
        <v>131</v>
      </c>
      <c r="T56" s="205" t="s">
        <v>132</v>
      </c>
      <c r="U56" s="107" t="s">
        <v>210</v>
      </c>
      <c r="V56" s="107">
        <v>2000</v>
      </c>
      <c r="W56" s="107">
        <v>1285</v>
      </c>
      <c r="X56" s="107">
        <v>1</v>
      </c>
      <c r="Y56" s="107">
        <v>2025</v>
      </c>
      <c r="Z56" s="107">
        <v>1226</v>
      </c>
      <c r="AA56" s="107">
        <v>0</v>
      </c>
      <c r="AB56" s="205" t="s">
        <v>122</v>
      </c>
      <c r="AC56" s="210">
        <v>46052</v>
      </c>
      <c r="AD56" s="107">
        <v>1</v>
      </c>
    </row>
    <row r="57" spans="1:30" x14ac:dyDescent="0.2">
      <c r="A57" s="205">
        <v>2025</v>
      </c>
      <c r="B57" s="205">
        <v>2581</v>
      </c>
      <c r="C57" s="205" t="s">
        <v>119</v>
      </c>
      <c r="D57" s="206" t="s">
        <v>440</v>
      </c>
      <c r="E57" s="206" t="s">
        <v>128</v>
      </c>
      <c r="F57" s="206" t="s">
        <v>433</v>
      </c>
      <c r="G57" s="213">
        <v>795.87</v>
      </c>
      <c r="H57" s="213">
        <v>0</v>
      </c>
      <c r="I57" s="205" t="s">
        <v>160</v>
      </c>
      <c r="J57" s="213">
        <f t="shared" si="1"/>
        <v>795.87</v>
      </c>
      <c r="K57" s="205" t="s">
        <v>434</v>
      </c>
      <c r="L57" s="205" t="s">
        <v>441</v>
      </c>
      <c r="M57" s="205" t="s">
        <v>126</v>
      </c>
      <c r="N57" s="205" t="s">
        <v>442</v>
      </c>
      <c r="O57" s="205" t="s">
        <v>119</v>
      </c>
      <c r="P57" s="206" t="s">
        <v>437</v>
      </c>
      <c r="Q57" s="205" t="s">
        <v>438</v>
      </c>
      <c r="R57" s="205" t="s">
        <v>439</v>
      </c>
      <c r="S57" s="205" t="s">
        <v>131</v>
      </c>
      <c r="T57" s="205" t="s">
        <v>132</v>
      </c>
      <c r="U57" s="107" t="s">
        <v>210</v>
      </c>
      <c r="V57" s="107">
        <v>2000</v>
      </c>
      <c r="W57" s="107">
        <v>1285</v>
      </c>
      <c r="X57" s="107">
        <v>1</v>
      </c>
      <c r="Y57" s="107">
        <v>2025</v>
      </c>
      <c r="Z57" s="107">
        <v>1226</v>
      </c>
      <c r="AA57" s="107">
        <v>0</v>
      </c>
      <c r="AB57" s="205" t="s">
        <v>122</v>
      </c>
      <c r="AC57" s="210">
        <v>46052</v>
      </c>
      <c r="AD57" s="107">
        <v>0</v>
      </c>
    </row>
    <row r="58" spans="1:30" x14ac:dyDescent="0.2">
      <c r="A58" s="205">
        <v>2025</v>
      </c>
      <c r="B58" s="205">
        <v>2582</v>
      </c>
      <c r="C58" s="205" t="s">
        <v>119</v>
      </c>
      <c r="D58" s="206" t="s">
        <v>443</v>
      </c>
      <c r="E58" s="206" t="s">
        <v>128</v>
      </c>
      <c r="F58" s="206" t="s">
        <v>444</v>
      </c>
      <c r="G58" s="213">
        <v>451.71</v>
      </c>
      <c r="H58" s="213">
        <v>0</v>
      </c>
      <c r="I58" s="205" t="s">
        <v>160</v>
      </c>
      <c r="J58" s="213">
        <f t="shared" si="1"/>
        <v>451.71</v>
      </c>
      <c r="K58" s="205" t="s">
        <v>434</v>
      </c>
      <c r="L58" s="205" t="s">
        <v>445</v>
      </c>
      <c r="M58" s="205" t="s">
        <v>126</v>
      </c>
      <c r="N58" s="205" t="s">
        <v>446</v>
      </c>
      <c r="O58" s="205" t="s">
        <v>119</v>
      </c>
      <c r="P58" s="206" t="s">
        <v>437</v>
      </c>
      <c r="Q58" s="205" t="s">
        <v>438</v>
      </c>
      <c r="R58" s="205" t="s">
        <v>439</v>
      </c>
      <c r="S58" s="205" t="s">
        <v>131</v>
      </c>
      <c r="T58" s="205" t="s">
        <v>132</v>
      </c>
      <c r="U58" s="107" t="s">
        <v>210</v>
      </c>
      <c r="V58" s="107">
        <v>2000</v>
      </c>
      <c r="W58" s="107">
        <v>1285</v>
      </c>
      <c r="X58" s="107">
        <v>1</v>
      </c>
      <c r="Y58" s="107">
        <v>2025</v>
      </c>
      <c r="Z58" s="107">
        <v>1226</v>
      </c>
      <c r="AA58" s="107">
        <v>0</v>
      </c>
      <c r="AB58" s="205" t="s">
        <v>122</v>
      </c>
      <c r="AC58" s="210">
        <v>46052</v>
      </c>
      <c r="AD58" s="107">
        <v>0</v>
      </c>
    </row>
    <row r="59" spans="1:30" x14ac:dyDescent="0.2">
      <c r="A59" s="205">
        <v>2025</v>
      </c>
      <c r="B59" s="205">
        <v>2561</v>
      </c>
      <c r="C59" s="205" t="s">
        <v>119</v>
      </c>
      <c r="D59" s="206" t="s">
        <v>530</v>
      </c>
      <c r="E59" s="206" t="s">
        <v>119</v>
      </c>
      <c r="F59" s="206" t="s">
        <v>122</v>
      </c>
      <c r="G59" s="213">
        <v>24.59</v>
      </c>
      <c r="H59" s="213">
        <v>5.41</v>
      </c>
      <c r="I59" s="205" t="s">
        <v>160</v>
      </c>
      <c r="J59" s="213">
        <f t="shared" si="1"/>
        <v>24.59</v>
      </c>
      <c r="K59" s="205" t="s">
        <v>531</v>
      </c>
      <c r="L59" s="205" t="s">
        <v>122</v>
      </c>
      <c r="M59" s="205" t="s">
        <v>126</v>
      </c>
      <c r="N59" s="205" t="s">
        <v>532</v>
      </c>
      <c r="O59" s="205" t="s">
        <v>119</v>
      </c>
      <c r="P59" s="206" t="s">
        <v>533</v>
      </c>
      <c r="Q59" s="205" t="s">
        <v>534</v>
      </c>
      <c r="R59" s="205" t="s">
        <v>534</v>
      </c>
      <c r="S59" s="205" t="s">
        <v>178</v>
      </c>
      <c r="T59" s="205" t="s">
        <v>179</v>
      </c>
      <c r="U59" s="107" t="s">
        <v>535</v>
      </c>
      <c r="V59" s="107">
        <v>1570</v>
      </c>
      <c r="W59" s="107">
        <v>950</v>
      </c>
      <c r="X59" s="107">
        <v>7</v>
      </c>
      <c r="Y59" s="107">
        <v>2025</v>
      </c>
      <c r="Z59" s="107">
        <v>1720</v>
      </c>
      <c r="AA59" s="107">
        <v>0</v>
      </c>
      <c r="AB59" s="205" t="s">
        <v>122</v>
      </c>
      <c r="AC59" s="210">
        <v>46052</v>
      </c>
      <c r="AD59" s="107">
        <v>1</v>
      </c>
    </row>
    <row r="60" spans="1:30" x14ac:dyDescent="0.2">
      <c r="A60" s="205">
        <v>2025</v>
      </c>
      <c r="B60" s="205">
        <v>2561</v>
      </c>
      <c r="C60" s="205" t="s">
        <v>119</v>
      </c>
      <c r="D60" s="206" t="s">
        <v>530</v>
      </c>
      <c r="E60" s="206" t="s">
        <v>119</v>
      </c>
      <c r="F60" s="206" t="s">
        <v>122</v>
      </c>
      <c r="G60" s="213">
        <v>409.84</v>
      </c>
      <c r="H60" s="213">
        <v>90.16</v>
      </c>
      <c r="I60" s="205" t="s">
        <v>160</v>
      </c>
      <c r="J60" s="213">
        <f t="shared" si="1"/>
        <v>409.84</v>
      </c>
      <c r="K60" s="205" t="s">
        <v>531</v>
      </c>
      <c r="L60" s="205" t="s">
        <v>122</v>
      </c>
      <c r="M60" s="205" t="s">
        <v>126</v>
      </c>
      <c r="N60" s="205" t="s">
        <v>532</v>
      </c>
      <c r="O60" s="205" t="s">
        <v>119</v>
      </c>
      <c r="P60" s="206" t="s">
        <v>533</v>
      </c>
      <c r="Q60" s="205" t="s">
        <v>534</v>
      </c>
      <c r="R60" s="205" t="s">
        <v>534</v>
      </c>
      <c r="S60" s="205" t="s">
        <v>178</v>
      </c>
      <c r="T60" s="205" t="s">
        <v>179</v>
      </c>
      <c r="U60" s="107" t="s">
        <v>288</v>
      </c>
      <c r="V60" s="107">
        <v>3770</v>
      </c>
      <c r="W60" s="107">
        <v>1860</v>
      </c>
      <c r="X60" s="107">
        <v>9</v>
      </c>
      <c r="Y60" s="107">
        <v>2025</v>
      </c>
      <c r="Z60" s="107">
        <v>1723</v>
      </c>
      <c r="AA60" s="107">
        <v>0</v>
      </c>
      <c r="AB60" s="205" t="s">
        <v>122</v>
      </c>
      <c r="AC60" s="210">
        <v>46052</v>
      </c>
      <c r="AD60" s="107">
        <v>0</v>
      </c>
    </row>
    <row r="61" spans="1:30" x14ac:dyDescent="0.2">
      <c r="A61" s="205">
        <v>2025</v>
      </c>
      <c r="B61" s="205">
        <v>2561</v>
      </c>
      <c r="C61" s="205" t="s">
        <v>119</v>
      </c>
      <c r="D61" s="206" t="s">
        <v>530</v>
      </c>
      <c r="E61" s="206" t="s">
        <v>119</v>
      </c>
      <c r="F61" s="206" t="s">
        <v>122</v>
      </c>
      <c r="G61" s="213">
        <v>409.83</v>
      </c>
      <c r="H61" s="213">
        <v>90.17</v>
      </c>
      <c r="I61" s="205" t="s">
        <v>160</v>
      </c>
      <c r="J61" s="213">
        <f t="shared" si="1"/>
        <v>409.83</v>
      </c>
      <c r="K61" s="205" t="s">
        <v>531</v>
      </c>
      <c r="L61" s="205" t="s">
        <v>122</v>
      </c>
      <c r="M61" s="205" t="s">
        <v>126</v>
      </c>
      <c r="N61" s="205" t="s">
        <v>532</v>
      </c>
      <c r="O61" s="205" t="s">
        <v>119</v>
      </c>
      <c r="P61" s="206" t="s">
        <v>533</v>
      </c>
      <c r="Q61" s="205" t="s">
        <v>534</v>
      </c>
      <c r="R61" s="205" t="s">
        <v>534</v>
      </c>
      <c r="S61" s="205" t="s">
        <v>178</v>
      </c>
      <c r="T61" s="205" t="s">
        <v>179</v>
      </c>
      <c r="U61" s="107" t="s">
        <v>288</v>
      </c>
      <c r="V61" s="107">
        <v>3770</v>
      </c>
      <c r="W61" s="107">
        <v>1865</v>
      </c>
      <c r="X61" s="107">
        <v>99</v>
      </c>
      <c r="Y61" s="107">
        <v>2025</v>
      </c>
      <c r="Z61" s="107">
        <v>1724</v>
      </c>
      <c r="AA61" s="107">
        <v>0</v>
      </c>
      <c r="AB61" s="205" t="s">
        <v>122</v>
      </c>
      <c r="AC61" s="210">
        <v>46052</v>
      </c>
      <c r="AD61" s="107">
        <v>0</v>
      </c>
    </row>
    <row r="62" spans="1:30" x14ac:dyDescent="0.2">
      <c r="A62" s="205">
        <v>2025</v>
      </c>
      <c r="B62" s="205">
        <v>2561</v>
      </c>
      <c r="C62" s="205" t="s">
        <v>119</v>
      </c>
      <c r="D62" s="206" t="s">
        <v>530</v>
      </c>
      <c r="E62" s="206" t="s">
        <v>119</v>
      </c>
      <c r="F62" s="206" t="s">
        <v>122</v>
      </c>
      <c r="G62" s="213">
        <v>1147.54</v>
      </c>
      <c r="H62" s="213">
        <v>252.46</v>
      </c>
      <c r="I62" s="205" t="s">
        <v>160</v>
      </c>
      <c r="J62" s="213">
        <f t="shared" si="1"/>
        <v>1147.54</v>
      </c>
      <c r="K62" s="205" t="s">
        <v>531</v>
      </c>
      <c r="L62" s="205" t="s">
        <v>122</v>
      </c>
      <c r="M62" s="205" t="s">
        <v>126</v>
      </c>
      <c r="N62" s="205" t="s">
        <v>532</v>
      </c>
      <c r="O62" s="205" t="s">
        <v>119</v>
      </c>
      <c r="P62" s="206" t="s">
        <v>533</v>
      </c>
      <c r="Q62" s="205" t="s">
        <v>534</v>
      </c>
      <c r="R62" s="205" t="s">
        <v>534</v>
      </c>
      <c r="S62" s="205" t="s">
        <v>178</v>
      </c>
      <c r="T62" s="205" t="s">
        <v>179</v>
      </c>
      <c r="U62" s="107" t="s">
        <v>536</v>
      </c>
      <c r="V62" s="107">
        <v>2780</v>
      </c>
      <c r="W62" s="107">
        <v>2480</v>
      </c>
      <c r="X62" s="107">
        <v>4</v>
      </c>
      <c r="Y62" s="107">
        <v>2025</v>
      </c>
      <c r="Z62" s="107">
        <v>1725</v>
      </c>
      <c r="AA62" s="107">
        <v>0</v>
      </c>
      <c r="AB62" s="205" t="s">
        <v>122</v>
      </c>
      <c r="AC62" s="210">
        <v>46052</v>
      </c>
      <c r="AD62" s="107">
        <v>0</v>
      </c>
    </row>
    <row r="63" spans="1:30" x14ac:dyDescent="0.2">
      <c r="A63" s="205">
        <v>2025</v>
      </c>
      <c r="B63" s="205">
        <v>2562</v>
      </c>
      <c r="C63" s="205" t="s">
        <v>119</v>
      </c>
      <c r="D63" s="206" t="s">
        <v>537</v>
      </c>
      <c r="E63" s="206" t="s">
        <v>119</v>
      </c>
      <c r="F63" s="206" t="s">
        <v>122</v>
      </c>
      <c r="G63" s="213">
        <v>1000</v>
      </c>
      <c r="H63" s="213">
        <v>180.33</v>
      </c>
      <c r="I63" s="205" t="s">
        <v>123</v>
      </c>
      <c r="J63" s="213">
        <f t="shared" si="1"/>
        <v>819.67</v>
      </c>
      <c r="K63" s="205" t="s">
        <v>531</v>
      </c>
      <c r="L63" s="205" t="s">
        <v>122</v>
      </c>
      <c r="M63" s="205" t="s">
        <v>126</v>
      </c>
      <c r="N63" s="205" t="s">
        <v>538</v>
      </c>
      <c r="O63" s="205" t="s">
        <v>119</v>
      </c>
      <c r="P63" s="206" t="s">
        <v>533</v>
      </c>
      <c r="Q63" s="205" t="s">
        <v>534</v>
      </c>
      <c r="R63" s="205" t="s">
        <v>534</v>
      </c>
      <c r="S63" s="205" t="s">
        <v>178</v>
      </c>
      <c r="T63" s="205" t="s">
        <v>179</v>
      </c>
      <c r="U63" s="107" t="s">
        <v>539</v>
      </c>
      <c r="V63" s="107">
        <v>2120</v>
      </c>
      <c r="W63" s="107">
        <v>1314</v>
      </c>
      <c r="X63" s="107">
        <v>2</v>
      </c>
      <c r="Y63" s="107">
        <v>2025</v>
      </c>
      <c r="Z63" s="107">
        <v>1726</v>
      </c>
      <c r="AA63" s="107">
        <v>0</v>
      </c>
      <c r="AB63" s="205" t="s">
        <v>122</v>
      </c>
      <c r="AC63" s="210">
        <v>46052</v>
      </c>
      <c r="AD63" s="107">
        <v>0</v>
      </c>
    </row>
    <row r="64" spans="1:30" x14ac:dyDescent="0.2">
      <c r="A64" s="205">
        <v>2025</v>
      </c>
      <c r="B64" s="205">
        <v>2562</v>
      </c>
      <c r="C64" s="205" t="s">
        <v>119</v>
      </c>
      <c r="D64" s="206" t="s">
        <v>537</v>
      </c>
      <c r="E64" s="206" t="s">
        <v>119</v>
      </c>
      <c r="F64" s="206" t="s">
        <v>122</v>
      </c>
      <c r="G64" s="213">
        <v>970</v>
      </c>
      <c r="H64" s="213">
        <v>174.92</v>
      </c>
      <c r="I64" s="205" t="s">
        <v>123</v>
      </c>
      <c r="J64" s="213">
        <f t="shared" si="1"/>
        <v>795.08</v>
      </c>
      <c r="K64" s="205" t="s">
        <v>531</v>
      </c>
      <c r="L64" s="205" t="s">
        <v>122</v>
      </c>
      <c r="M64" s="205" t="s">
        <v>126</v>
      </c>
      <c r="N64" s="205" t="s">
        <v>538</v>
      </c>
      <c r="O64" s="205" t="s">
        <v>119</v>
      </c>
      <c r="P64" s="206" t="s">
        <v>533</v>
      </c>
      <c r="Q64" s="205" t="s">
        <v>534</v>
      </c>
      <c r="R64" s="205" t="s">
        <v>534</v>
      </c>
      <c r="S64" s="205" t="s">
        <v>178</v>
      </c>
      <c r="T64" s="205" t="s">
        <v>179</v>
      </c>
      <c r="U64" s="107" t="s">
        <v>535</v>
      </c>
      <c r="V64" s="107">
        <v>1570</v>
      </c>
      <c r="W64" s="107">
        <v>950</v>
      </c>
      <c r="X64" s="107">
        <v>7</v>
      </c>
      <c r="Y64" s="107">
        <v>2025</v>
      </c>
      <c r="Z64" s="107">
        <v>1720</v>
      </c>
      <c r="AA64" s="107">
        <v>0</v>
      </c>
      <c r="AB64" s="205" t="s">
        <v>122</v>
      </c>
      <c r="AC64" s="210">
        <v>46052</v>
      </c>
      <c r="AD64" s="107">
        <v>0</v>
      </c>
    </row>
    <row r="65" spans="1:30" x14ac:dyDescent="0.2">
      <c r="A65" s="205">
        <v>2025</v>
      </c>
      <c r="B65" s="205">
        <v>2562</v>
      </c>
      <c r="C65" s="205" t="s">
        <v>119</v>
      </c>
      <c r="D65" s="206" t="s">
        <v>537</v>
      </c>
      <c r="E65" s="206" t="s">
        <v>119</v>
      </c>
      <c r="F65" s="206" t="s">
        <v>122</v>
      </c>
      <c r="G65" s="213">
        <v>750</v>
      </c>
      <c r="H65" s="213">
        <v>135.25</v>
      </c>
      <c r="I65" s="205" t="s">
        <v>123</v>
      </c>
      <c r="J65" s="213">
        <f t="shared" si="1"/>
        <v>614.75</v>
      </c>
      <c r="K65" s="205" t="s">
        <v>531</v>
      </c>
      <c r="L65" s="205" t="s">
        <v>122</v>
      </c>
      <c r="M65" s="205" t="s">
        <v>126</v>
      </c>
      <c r="N65" s="205" t="s">
        <v>538</v>
      </c>
      <c r="O65" s="205" t="s">
        <v>119</v>
      </c>
      <c r="P65" s="206" t="s">
        <v>533</v>
      </c>
      <c r="Q65" s="205" t="s">
        <v>534</v>
      </c>
      <c r="R65" s="205" t="s">
        <v>534</v>
      </c>
      <c r="S65" s="205" t="s">
        <v>178</v>
      </c>
      <c r="T65" s="205" t="s">
        <v>179</v>
      </c>
      <c r="U65" s="107" t="s">
        <v>281</v>
      </c>
      <c r="V65" s="107">
        <v>1680</v>
      </c>
      <c r="W65" s="107">
        <v>1010</v>
      </c>
      <c r="X65" s="107">
        <v>7</v>
      </c>
      <c r="Y65" s="107">
        <v>2025</v>
      </c>
      <c r="Z65" s="107">
        <v>1721</v>
      </c>
      <c r="AA65" s="107">
        <v>0</v>
      </c>
      <c r="AB65" s="205" t="s">
        <v>122</v>
      </c>
      <c r="AC65" s="210">
        <v>46052</v>
      </c>
      <c r="AD65" s="107">
        <v>0</v>
      </c>
    </row>
    <row r="66" spans="1:30" x14ac:dyDescent="0.2">
      <c r="A66" s="205">
        <v>2025</v>
      </c>
      <c r="B66" s="205">
        <v>2562</v>
      </c>
      <c r="C66" s="205" t="s">
        <v>119</v>
      </c>
      <c r="D66" s="206" t="s">
        <v>537</v>
      </c>
      <c r="E66" s="206" t="s">
        <v>119</v>
      </c>
      <c r="F66" s="206" t="s">
        <v>122</v>
      </c>
      <c r="G66" s="213">
        <v>500</v>
      </c>
      <c r="H66" s="213">
        <v>90.16</v>
      </c>
      <c r="I66" s="205" t="s">
        <v>123</v>
      </c>
      <c r="J66" s="213">
        <f t="shared" si="1"/>
        <v>409.84000000000003</v>
      </c>
      <c r="K66" s="205" t="s">
        <v>531</v>
      </c>
      <c r="L66" s="205" t="s">
        <v>122</v>
      </c>
      <c r="M66" s="205" t="s">
        <v>126</v>
      </c>
      <c r="N66" s="205" t="s">
        <v>538</v>
      </c>
      <c r="O66" s="205" t="s">
        <v>119</v>
      </c>
      <c r="P66" s="206" t="s">
        <v>533</v>
      </c>
      <c r="Q66" s="205" t="s">
        <v>534</v>
      </c>
      <c r="R66" s="205" t="s">
        <v>534</v>
      </c>
      <c r="S66" s="205" t="s">
        <v>178</v>
      </c>
      <c r="T66" s="205" t="s">
        <v>179</v>
      </c>
      <c r="U66" s="107" t="s">
        <v>281</v>
      </c>
      <c r="V66" s="107">
        <v>1680</v>
      </c>
      <c r="W66" s="107">
        <v>1030</v>
      </c>
      <c r="X66" s="107">
        <v>99</v>
      </c>
      <c r="Y66" s="107">
        <v>2025</v>
      </c>
      <c r="Z66" s="107">
        <v>1722</v>
      </c>
      <c r="AA66" s="107">
        <v>0</v>
      </c>
      <c r="AB66" s="205" t="s">
        <v>122</v>
      </c>
      <c r="AC66" s="210">
        <v>46052</v>
      </c>
      <c r="AD66" s="107">
        <v>0</v>
      </c>
    </row>
    <row r="67" spans="1:30" x14ac:dyDescent="0.2">
      <c r="A67" s="205">
        <v>2025</v>
      </c>
      <c r="B67" s="205">
        <v>2562</v>
      </c>
      <c r="C67" s="205" t="s">
        <v>119</v>
      </c>
      <c r="D67" s="206" t="s">
        <v>537</v>
      </c>
      <c r="E67" s="206" t="s">
        <v>119</v>
      </c>
      <c r="F67" s="206" t="s">
        <v>122</v>
      </c>
      <c r="G67" s="213">
        <v>296.57</v>
      </c>
      <c r="H67" s="213">
        <v>53.48</v>
      </c>
      <c r="I67" s="205" t="s">
        <v>123</v>
      </c>
      <c r="J67" s="213">
        <f t="shared" si="1"/>
        <v>243.09</v>
      </c>
      <c r="K67" s="205" t="s">
        <v>531</v>
      </c>
      <c r="L67" s="205" t="s">
        <v>122</v>
      </c>
      <c r="M67" s="205" t="s">
        <v>126</v>
      </c>
      <c r="N67" s="205" t="s">
        <v>538</v>
      </c>
      <c r="O67" s="205" t="s">
        <v>119</v>
      </c>
      <c r="P67" s="206" t="s">
        <v>533</v>
      </c>
      <c r="Q67" s="205" t="s">
        <v>534</v>
      </c>
      <c r="R67" s="205" t="s">
        <v>534</v>
      </c>
      <c r="S67" s="205" t="s">
        <v>178</v>
      </c>
      <c r="T67" s="205" t="s">
        <v>179</v>
      </c>
      <c r="U67" s="107" t="s">
        <v>540</v>
      </c>
      <c r="V67" s="107">
        <v>250</v>
      </c>
      <c r="W67" s="107">
        <v>180</v>
      </c>
      <c r="X67" s="107">
        <v>27</v>
      </c>
      <c r="Y67" s="107">
        <v>2025</v>
      </c>
      <c r="Z67" s="107">
        <v>1716</v>
      </c>
      <c r="AA67" s="107">
        <v>0</v>
      </c>
      <c r="AB67" s="205" t="s">
        <v>122</v>
      </c>
      <c r="AC67" s="210">
        <v>46052</v>
      </c>
      <c r="AD67" s="107">
        <v>0</v>
      </c>
    </row>
    <row r="68" spans="1:30" x14ac:dyDescent="0.2">
      <c r="A68" s="205">
        <v>2025</v>
      </c>
      <c r="B68" s="205">
        <v>2562</v>
      </c>
      <c r="C68" s="205" t="s">
        <v>119</v>
      </c>
      <c r="D68" s="206" t="s">
        <v>537</v>
      </c>
      <c r="E68" s="206" t="s">
        <v>119</v>
      </c>
      <c r="F68" s="206" t="s">
        <v>122</v>
      </c>
      <c r="G68" s="213">
        <v>500</v>
      </c>
      <c r="H68" s="213">
        <v>90.16</v>
      </c>
      <c r="I68" s="205" t="s">
        <v>123</v>
      </c>
      <c r="J68" s="213">
        <f t="shared" si="1"/>
        <v>409.84000000000003</v>
      </c>
      <c r="K68" s="205" t="s">
        <v>531</v>
      </c>
      <c r="L68" s="205" t="s">
        <v>122</v>
      </c>
      <c r="M68" s="205" t="s">
        <v>126</v>
      </c>
      <c r="N68" s="205" t="s">
        <v>538</v>
      </c>
      <c r="O68" s="205" t="s">
        <v>119</v>
      </c>
      <c r="P68" s="206" t="s">
        <v>533</v>
      </c>
      <c r="Q68" s="205" t="s">
        <v>534</v>
      </c>
      <c r="R68" s="205" t="s">
        <v>534</v>
      </c>
      <c r="S68" s="205" t="s">
        <v>178</v>
      </c>
      <c r="T68" s="205" t="s">
        <v>179</v>
      </c>
      <c r="U68" s="107" t="s">
        <v>158</v>
      </c>
      <c r="V68" s="107">
        <v>4100</v>
      </c>
      <c r="W68" s="107">
        <v>180</v>
      </c>
      <c r="X68" s="107">
        <v>41</v>
      </c>
      <c r="Y68" s="107">
        <v>2025</v>
      </c>
      <c r="Z68" s="107">
        <v>1717</v>
      </c>
      <c r="AA68" s="107">
        <v>0</v>
      </c>
      <c r="AB68" s="205" t="s">
        <v>122</v>
      </c>
      <c r="AC68" s="210">
        <v>46052</v>
      </c>
      <c r="AD68" s="107">
        <v>0</v>
      </c>
    </row>
    <row r="69" spans="1:30" x14ac:dyDescent="0.2">
      <c r="A69" s="205">
        <v>2025</v>
      </c>
      <c r="B69" s="205">
        <v>2562</v>
      </c>
      <c r="C69" s="205" t="s">
        <v>119</v>
      </c>
      <c r="D69" s="206" t="s">
        <v>537</v>
      </c>
      <c r="E69" s="206" t="s">
        <v>119</v>
      </c>
      <c r="F69" s="206" t="s">
        <v>122</v>
      </c>
      <c r="G69" s="213">
        <v>218.43</v>
      </c>
      <c r="H69" s="213">
        <v>39.39</v>
      </c>
      <c r="I69" s="205" t="s">
        <v>123</v>
      </c>
      <c r="J69" s="213">
        <f t="shared" si="1"/>
        <v>179.04000000000002</v>
      </c>
      <c r="K69" s="205" t="s">
        <v>531</v>
      </c>
      <c r="L69" s="205" t="s">
        <v>122</v>
      </c>
      <c r="M69" s="205" t="s">
        <v>126</v>
      </c>
      <c r="N69" s="205" t="s">
        <v>538</v>
      </c>
      <c r="O69" s="205" t="s">
        <v>119</v>
      </c>
      <c r="P69" s="206" t="s">
        <v>533</v>
      </c>
      <c r="Q69" s="205" t="s">
        <v>534</v>
      </c>
      <c r="R69" s="205" t="s">
        <v>534</v>
      </c>
      <c r="S69" s="205" t="s">
        <v>178</v>
      </c>
      <c r="T69" s="205" t="s">
        <v>179</v>
      </c>
      <c r="U69" s="107" t="s">
        <v>398</v>
      </c>
      <c r="V69" s="107">
        <v>580</v>
      </c>
      <c r="W69" s="107">
        <v>381</v>
      </c>
      <c r="X69" s="107">
        <v>99</v>
      </c>
      <c r="Y69" s="107">
        <v>2025</v>
      </c>
      <c r="Z69" s="107">
        <v>1718</v>
      </c>
      <c r="AA69" s="107">
        <v>0</v>
      </c>
      <c r="AB69" s="205" t="s">
        <v>122</v>
      </c>
      <c r="AC69" s="210">
        <v>46052</v>
      </c>
      <c r="AD69" s="107">
        <v>0</v>
      </c>
    </row>
    <row r="70" spans="1:30" x14ac:dyDescent="0.2">
      <c r="A70" s="205">
        <v>2025</v>
      </c>
      <c r="B70" s="205">
        <v>2562</v>
      </c>
      <c r="C70" s="205" t="s">
        <v>119</v>
      </c>
      <c r="D70" s="206" t="s">
        <v>537</v>
      </c>
      <c r="E70" s="206" t="s">
        <v>119</v>
      </c>
      <c r="F70" s="206" t="s">
        <v>122</v>
      </c>
      <c r="G70" s="213">
        <v>350</v>
      </c>
      <c r="H70" s="213">
        <v>63.11</v>
      </c>
      <c r="I70" s="205" t="s">
        <v>123</v>
      </c>
      <c r="J70" s="213">
        <f t="shared" si="1"/>
        <v>286.89</v>
      </c>
      <c r="K70" s="205" t="s">
        <v>531</v>
      </c>
      <c r="L70" s="205" t="s">
        <v>122</v>
      </c>
      <c r="M70" s="205" t="s">
        <v>126</v>
      </c>
      <c r="N70" s="205" t="s">
        <v>538</v>
      </c>
      <c r="O70" s="205" t="s">
        <v>119</v>
      </c>
      <c r="P70" s="206" t="s">
        <v>533</v>
      </c>
      <c r="Q70" s="205" t="s">
        <v>534</v>
      </c>
      <c r="R70" s="205" t="s">
        <v>534</v>
      </c>
      <c r="S70" s="205" t="s">
        <v>178</v>
      </c>
      <c r="T70" s="205" t="s">
        <v>179</v>
      </c>
      <c r="U70" s="107" t="s">
        <v>462</v>
      </c>
      <c r="V70" s="107">
        <v>2010</v>
      </c>
      <c r="W70" s="107">
        <v>1280</v>
      </c>
      <c r="X70" s="107">
        <v>11</v>
      </c>
      <c r="Y70" s="107">
        <v>2025</v>
      </c>
      <c r="Z70" s="107">
        <v>1719</v>
      </c>
      <c r="AA70" s="107">
        <v>0</v>
      </c>
      <c r="AB70" s="205" t="s">
        <v>122</v>
      </c>
      <c r="AC70" s="210">
        <v>46052</v>
      </c>
      <c r="AD70" s="107">
        <v>0</v>
      </c>
    </row>
    <row r="71" spans="1:30" x14ac:dyDescent="0.2">
      <c r="A71" s="205">
        <v>2025</v>
      </c>
      <c r="B71" s="205">
        <v>2552</v>
      </c>
      <c r="C71" s="205" t="s">
        <v>119</v>
      </c>
      <c r="D71" s="206" t="s">
        <v>547</v>
      </c>
      <c r="E71" s="206" t="s">
        <v>119</v>
      </c>
      <c r="F71" s="206" t="s">
        <v>548</v>
      </c>
      <c r="G71" s="213">
        <v>654.29999999999995</v>
      </c>
      <c r="H71" s="213">
        <v>117.99</v>
      </c>
      <c r="I71" s="205" t="s">
        <v>123</v>
      </c>
      <c r="J71" s="213">
        <f t="shared" si="1"/>
        <v>536.30999999999995</v>
      </c>
      <c r="K71" s="205" t="s">
        <v>122</v>
      </c>
      <c r="L71" s="205" t="s">
        <v>549</v>
      </c>
      <c r="M71" s="205" t="s">
        <v>126</v>
      </c>
      <c r="N71" s="205" t="s">
        <v>550</v>
      </c>
      <c r="O71" s="205" t="s">
        <v>119</v>
      </c>
      <c r="P71" s="206" t="s">
        <v>545</v>
      </c>
      <c r="Q71" s="205" t="s">
        <v>546</v>
      </c>
      <c r="R71" s="205" t="s">
        <v>546</v>
      </c>
      <c r="S71" s="205" t="s">
        <v>237</v>
      </c>
      <c r="T71" s="205" t="s">
        <v>238</v>
      </c>
      <c r="U71" s="107" t="s">
        <v>370</v>
      </c>
      <c r="V71" s="107">
        <v>2340</v>
      </c>
      <c r="W71" s="107">
        <v>1225</v>
      </c>
      <c r="X71" s="107">
        <v>4</v>
      </c>
      <c r="Y71" s="107">
        <v>2025</v>
      </c>
      <c r="Z71" s="107">
        <v>16</v>
      </c>
      <c r="AA71" s="107">
        <v>0</v>
      </c>
      <c r="AB71" s="205" t="s">
        <v>122</v>
      </c>
      <c r="AC71" s="210">
        <v>46052</v>
      </c>
      <c r="AD71" s="107">
        <v>0</v>
      </c>
    </row>
    <row r="72" spans="1:30" x14ac:dyDescent="0.2">
      <c r="A72" s="205">
        <v>2025</v>
      </c>
      <c r="B72" s="205">
        <v>2553</v>
      </c>
      <c r="C72" s="205" t="s">
        <v>119</v>
      </c>
      <c r="D72" s="206" t="s">
        <v>551</v>
      </c>
      <c r="E72" s="206" t="s">
        <v>119</v>
      </c>
      <c r="F72" s="206" t="s">
        <v>548</v>
      </c>
      <c r="G72" s="213">
        <v>189.95</v>
      </c>
      <c r="H72" s="213">
        <v>34.25</v>
      </c>
      <c r="I72" s="205" t="s">
        <v>123</v>
      </c>
      <c r="J72" s="213">
        <f t="shared" si="1"/>
        <v>155.69999999999999</v>
      </c>
      <c r="K72" s="205" t="s">
        <v>122</v>
      </c>
      <c r="L72" s="205" t="s">
        <v>552</v>
      </c>
      <c r="M72" s="205" t="s">
        <v>126</v>
      </c>
      <c r="N72" s="205" t="s">
        <v>553</v>
      </c>
      <c r="O72" s="205" t="s">
        <v>119</v>
      </c>
      <c r="P72" s="206" t="s">
        <v>545</v>
      </c>
      <c r="Q72" s="205" t="s">
        <v>546</v>
      </c>
      <c r="R72" s="205" t="s">
        <v>546</v>
      </c>
      <c r="S72" s="205" t="s">
        <v>237</v>
      </c>
      <c r="T72" s="205" t="s">
        <v>238</v>
      </c>
      <c r="U72" s="107" t="s">
        <v>180</v>
      </c>
      <c r="V72" s="107">
        <v>470</v>
      </c>
      <c r="W72" s="107">
        <v>550</v>
      </c>
      <c r="X72" s="107">
        <v>3</v>
      </c>
      <c r="Y72" s="107">
        <v>2025</v>
      </c>
      <c r="Z72" s="107">
        <v>7</v>
      </c>
      <c r="AA72" s="107">
        <v>0</v>
      </c>
      <c r="AB72" s="205" t="s">
        <v>122</v>
      </c>
      <c r="AC72" s="210">
        <v>46052</v>
      </c>
      <c r="AD72" s="107">
        <v>0</v>
      </c>
    </row>
    <row r="73" spans="1:30" x14ac:dyDescent="0.2">
      <c r="A73" s="205">
        <v>2025</v>
      </c>
      <c r="B73" s="205">
        <v>2554</v>
      </c>
      <c r="C73" s="205" t="s">
        <v>119</v>
      </c>
      <c r="D73" s="206" t="s">
        <v>554</v>
      </c>
      <c r="E73" s="206" t="s">
        <v>119</v>
      </c>
      <c r="F73" s="206" t="s">
        <v>548</v>
      </c>
      <c r="G73" s="213">
        <v>199.79</v>
      </c>
      <c r="H73" s="213">
        <v>36.03</v>
      </c>
      <c r="I73" s="205" t="s">
        <v>123</v>
      </c>
      <c r="J73" s="213">
        <f t="shared" si="1"/>
        <v>163.76</v>
      </c>
      <c r="K73" s="205" t="s">
        <v>122</v>
      </c>
      <c r="L73" s="205" t="s">
        <v>555</v>
      </c>
      <c r="M73" s="205" t="s">
        <v>126</v>
      </c>
      <c r="N73" s="205" t="s">
        <v>556</v>
      </c>
      <c r="O73" s="205" t="s">
        <v>119</v>
      </c>
      <c r="P73" s="206" t="s">
        <v>545</v>
      </c>
      <c r="Q73" s="205" t="s">
        <v>546</v>
      </c>
      <c r="R73" s="205" t="s">
        <v>546</v>
      </c>
      <c r="S73" s="205" t="s">
        <v>237</v>
      </c>
      <c r="T73" s="205" t="s">
        <v>238</v>
      </c>
      <c r="U73" s="107" t="s">
        <v>557</v>
      </c>
      <c r="V73" s="107">
        <v>3330</v>
      </c>
      <c r="W73" s="107">
        <v>792</v>
      </c>
      <c r="X73" s="107">
        <v>2</v>
      </c>
      <c r="Y73" s="107">
        <v>2025</v>
      </c>
      <c r="Z73" s="107">
        <v>21</v>
      </c>
      <c r="AA73" s="107">
        <v>0</v>
      </c>
      <c r="AB73" s="205" t="s">
        <v>122</v>
      </c>
      <c r="AC73" s="210">
        <v>46052</v>
      </c>
      <c r="AD73" s="107">
        <v>0</v>
      </c>
    </row>
    <row r="74" spans="1:30" x14ac:dyDescent="0.2">
      <c r="A74" s="205">
        <v>2025</v>
      </c>
      <c r="B74" s="205">
        <v>2555</v>
      </c>
      <c r="C74" s="205" t="s">
        <v>119</v>
      </c>
      <c r="D74" s="206" t="s">
        <v>558</v>
      </c>
      <c r="E74" s="206" t="s">
        <v>119</v>
      </c>
      <c r="F74" s="206" t="s">
        <v>548</v>
      </c>
      <c r="G74" s="213">
        <v>229.31</v>
      </c>
      <c r="H74" s="213">
        <v>41.35</v>
      </c>
      <c r="I74" s="205" t="s">
        <v>123</v>
      </c>
      <c r="J74" s="213">
        <f t="shared" si="1"/>
        <v>187.96</v>
      </c>
      <c r="K74" s="205" t="s">
        <v>122</v>
      </c>
      <c r="L74" s="205" t="s">
        <v>559</v>
      </c>
      <c r="M74" s="205" t="s">
        <v>126</v>
      </c>
      <c r="N74" s="205" t="s">
        <v>560</v>
      </c>
      <c r="O74" s="205" t="s">
        <v>119</v>
      </c>
      <c r="P74" s="206" t="s">
        <v>545</v>
      </c>
      <c r="Q74" s="205" t="s">
        <v>546</v>
      </c>
      <c r="R74" s="205" t="s">
        <v>546</v>
      </c>
      <c r="S74" s="205" t="s">
        <v>237</v>
      </c>
      <c r="T74" s="205" t="s">
        <v>238</v>
      </c>
      <c r="U74" s="107" t="s">
        <v>270</v>
      </c>
      <c r="V74" s="107">
        <v>1460</v>
      </c>
      <c r="W74" s="107">
        <v>860</v>
      </c>
      <c r="X74" s="107">
        <v>6</v>
      </c>
      <c r="Y74" s="107">
        <v>2025</v>
      </c>
      <c r="Z74" s="107">
        <v>11</v>
      </c>
      <c r="AA74" s="107">
        <v>0</v>
      </c>
      <c r="AB74" s="205" t="s">
        <v>122</v>
      </c>
      <c r="AC74" s="210">
        <v>46052</v>
      </c>
      <c r="AD74" s="107">
        <v>0</v>
      </c>
    </row>
    <row r="75" spans="1:30" x14ac:dyDescent="0.2">
      <c r="A75" s="205">
        <v>2025</v>
      </c>
      <c r="B75" s="205">
        <v>2556</v>
      </c>
      <c r="C75" s="205" t="s">
        <v>119</v>
      </c>
      <c r="D75" s="206" t="s">
        <v>561</v>
      </c>
      <c r="E75" s="206" t="s">
        <v>119</v>
      </c>
      <c r="F75" s="206" t="s">
        <v>548</v>
      </c>
      <c r="G75" s="213">
        <v>339.88</v>
      </c>
      <c r="H75" s="213">
        <v>61.29</v>
      </c>
      <c r="I75" s="205" t="s">
        <v>123</v>
      </c>
      <c r="J75" s="213">
        <f t="shared" ref="J75:J106" si="2">IF(I75="SI",G75-H75,G75)</f>
        <v>278.58999999999997</v>
      </c>
      <c r="K75" s="205" t="s">
        <v>122</v>
      </c>
      <c r="L75" s="205" t="s">
        <v>562</v>
      </c>
      <c r="M75" s="205" t="s">
        <v>126</v>
      </c>
      <c r="N75" s="205" t="s">
        <v>563</v>
      </c>
      <c r="O75" s="205" t="s">
        <v>119</v>
      </c>
      <c r="P75" s="206" t="s">
        <v>545</v>
      </c>
      <c r="Q75" s="205" t="s">
        <v>546</v>
      </c>
      <c r="R75" s="205" t="s">
        <v>546</v>
      </c>
      <c r="S75" s="205" t="s">
        <v>237</v>
      </c>
      <c r="T75" s="205" t="s">
        <v>238</v>
      </c>
      <c r="U75" s="107" t="s">
        <v>535</v>
      </c>
      <c r="V75" s="107">
        <v>1570</v>
      </c>
      <c r="W75" s="107">
        <v>950</v>
      </c>
      <c r="X75" s="107">
        <v>5</v>
      </c>
      <c r="Y75" s="107">
        <v>2025</v>
      </c>
      <c r="Z75" s="107">
        <v>12</v>
      </c>
      <c r="AA75" s="107">
        <v>0</v>
      </c>
      <c r="AB75" s="205" t="s">
        <v>122</v>
      </c>
      <c r="AC75" s="210">
        <v>46052</v>
      </c>
      <c r="AD75" s="107">
        <v>0</v>
      </c>
    </row>
    <row r="76" spans="1:30" x14ac:dyDescent="0.2">
      <c r="A76" s="205">
        <v>2025</v>
      </c>
      <c r="B76" s="205">
        <v>2557</v>
      </c>
      <c r="C76" s="205" t="s">
        <v>119</v>
      </c>
      <c r="D76" s="206" t="s">
        <v>564</v>
      </c>
      <c r="E76" s="206" t="s">
        <v>119</v>
      </c>
      <c r="F76" s="206" t="s">
        <v>548</v>
      </c>
      <c r="G76" s="213">
        <v>199.79</v>
      </c>
      <c r="H76" s="213">
        <v>36.03</v>
      </c>
      <c r="I76" s="205" t="s">
        <v>123</v>
      </c>
      <c r="J76" s="213">
        <f t="shared" si="2"/>
        <v>163.76</v>
      </c>
      <c r="K76" s="205" t="s">
        <v>122</v>
      </c>
      <c r="L76" s="205" t="s">
        <v>565</v>
      </c>
      <c r="M76" s="205" t="s">
        <v>126</v>
      </c>
      <c r="N76" s="205" t="s">
        <v>566</v>
      </c>
      <c r="O76" s="205" t="s">
        <v>119</v>
      </c>
      <c r="P76" s="206" t="s">
        <v>545</v>
      </c>
      <c r="Q76" s="205" t="s">
        <v>546</v>
      </c>
      <c r="R76" s="205" t="s">
        <v>546</v>
      </c>
      <c r="S76" s="205" t="s">
        <v>237</v>
      </c>
      <c r="T76" s="205" t="s">
        <v>238</v>
      </c>
      <c r="U76" s="107" t="s">
        <v>536</v>
      </c>
      <c r="V76" s="107">
        <v>2780</v>
      </c>
      <c r="W76" s="107">
        <v>2480</v>
      </c>
      <c r="X76" s="107">
        <v>2</v>
      </c>
      <c r="Y76" s="107">
        <v>2025</v>
      </c>
      <c r="Z76" s="107">
        <v>19</v>
      </c>
      <c r="AA76" s="107">
        <v>0</v>
      </c>
      <c r="AB76" s="205" t="s">
        <v>122</v>
      </c>
      <c r="AC76" s="210">
        <v>46052</v>
      </c>
      <c r="AD76" s="107">
        <v>0</v>
      </c>
    </row>
    <row r="77" spans="1:30" x14ac:dyDescent="0.2">
      <c r="A77" s="205">
        <v>2025</v>
      </c>
      <c r="B77" s="205">
        <v>2558</v>
      </c>
      <c r="C77" s="205" t="s">
        <v>119</v>
      </c>
      <c r="D77" s="206" t="s">
        <v>567</v>
      </c>
      <c r="E77" s="206" t="s">
        <v>119</v>
      </c>
      <c r="F77" s="206" t="s">
        <v>548</v>
      </c>
      <c r="G77" s="213">
        <v>746.43</v>
      </c>
      <c r="H77" s="213">
        <v>134.6</v>
      </c>
      <c r="I77" s="205" t="s">
        <v>123</v>
      </c>
      <c r="J77" s="213">
        <f t="shared" si="2"/>
        <v>611.82999999999993</v>
      </c>
      <c r="K77" s="205" t="s">
        <v>122</v>
      </c>
      <c r="L77" s="205" t="s">
        <v>568</v>
      </c>
      <c r="M77" s="205" t="s">
        <v>126</v>
      </c>
      <c r="N77" s="205" t="s">
        <v>569</v>
      </c>
      <c r="O77" s="205" t="s">
        <v>119</v>
      </c>
      <c r="P77" s="206" t="s">
        <v>545</v>
      </c>
      <c r="Q77" s="205" t="s">
        <v>546</v>
      </c>
      <c r="R77" s="205" t="s">
        <v>546</v>
      </c>
      <c r="S77" s="205" t="s">
        <v>237</v>
      </c>
      <c r="T77" s="205" t="s">
        <v>238</v>
      </c>
      <c r="U77" s="107" t="s">
        <v>535</v>
      </c>
      <c r="V77" s="107">
        <v>1570</v>
      </c>
      <c r="W77" s="107">
        <v>950</v>
      </c>
      <c r="X77" s="107">
        <v>5</v>
      </c>
      <c r="Y77" s="107">
        <v>2025</v>
      </c>
      <c r="Z77" s="107">
        <v>12</v>
      </c>
      <c r="AA77" s="107">
        <v>0</v>
      </c>
      <c r="AB77" s="205" t="s">
        <v>122</v>
      </c>
      <c r="AC77" s="210">
        <v>46052</v>
      </c>
      <c r="AD77" s="107">
        <v>0</v>
      </c>
    </row>
    <row r="78" spans="1:30" x14ac:dyDescent="0.2">
      <c r="A78" s="205">
        <v>2025</v>
      </c>
      <c r="B78" s="205">
        <v>2559</v>
      </c>
      <c r="C78" s="205" t="s">
        <v>119</v>
      </c>
      <c r="D78" s="206" t="s">
        <v>570</v>
      </c>
      <c r="E78" s="206" t="s">
        <v>119</v>
      </c>
      <c r="F78" s="206" t="s">
        <v>548</v>
      </c>
      <c r="G78" s="213">
        <v>60.85</v>
      </c>
      <c r="H78" s="213">
        <v>10.97</v>
      </c>
      <c r="I78" s="205" t="s">
        <v>123</v>
      </c>
      <c r="J78" s="213">
        <f t="shared" si="2"/>
        <v>49.88</v>
      </c>
      <c r="K78" s="205" t="s">
        <v>122</v>
      </c>
      <c r="L78" s="205" t="s">
        <v>122</v>
      </c>
      <c r="M78" s="205" t="s">
        <v>126</v>
      </c>
      <c r="N78" s="205" t="s">
        <v>571</v>
      </c>
      <c r="O78" s="205" t="s">
        <v>119</v>
      </c>
      <c r="P78" s="206" t="s">
        <v>545</v>
      </c>
      <c r="Q78" s="205" t="s">
        <v>546</v>
      </c>
      <c r="R78" s="205" t="s">
        <v>546</v>
      </c>
      <c r="S78" s="205" t="s">
        <v>237</v>
      </c>
      <c r="T78" s="205" t="s">
        <v>238</v>
      </c>
      <c r="U78" s="107" t="s">
        <v>398</v>
      </c>
      <c r="V78" s="107">
        <v>580</v>
      </c>
      <c r="W78" s="107">
        <v>540</v>
      </c>
      <c r="X78" s="107">
        <v>6</v>
      </c>
      <c r="Y78" s="107">
        <v>2025</v>
      </c>
      <c r="Z78" s="107">
        <v>9</v>
      </c>
      <c r="AA78" s="107">
        <v>0</v>
      </c>
      <c r="AB78" s="205" t="s">
        <v>122</v>
      </c>
      <c r="AC78" s="210">
        <v>46052</v>
      </c>
      <c r="AD78" s="107">
        <v>0</v>
      </c>
    </row>
    <row r="79" spans="1:30" x14ac:dyDescent="0.2">
      <c r="A79" s="205">
        <v>2025</v>
      </c>
      <c r="B79" s="205">
        <v>2559</v>
      </c>
      <c r="C79" s="205" t="s">
        <v>119</v>
      </c>
      <c r="D79" s="206" t="s">
        <v>570</v>
      </c>
      <c r="E79" s="206" t="s">
        <v>119</v>
      </c>
      <c r="F79" s="206" t="s">
        <v>548</v>
      </c>
      <c r="G79" s="213">
        <v>318.45999999999998</v>
      </c>
      <c r="H79" s="213">
        <v>57.43</v>
      </c>
      <c r="I79" s="205" t="s">
        <v>123</v>
      </c>
      <c r="J79" s="213">
        <f t="shared" si="2"/>
        <v>261.02999999999997</v>
      </c>
      <c r="K79" s="205" t="s">
        <v>122</v>
      </c>
      <c r="L79" s="205" t="s">
        <v>122</v>
      </c>
      <c r="M79" s="205" t="s">
        <v>126</v>
      </c>
      <c r="N79" s="205" t="s">
        <v>571</v>
      </c>
      <c r="O79" s="205" t="s">
        <v>119</v>
      </c>
      <c r="P79" s="206" t="s">
        <v>545</v>
      </c>
      <c r="Q79" s="205" t="s">
        <v>546</v>
      </c>
      <c r="R79" s="205" t="s">
        <v>546</v>
      </c>
      <c r="S79" s="205" t="s">
        <v>237</v>
      </c>
      <c r="T79" s="205" t="s">
        <v>238</v>
      </c>
      <c r="U79" s="107" t="s">
        <v>216</v>
      </c>
      <c r="V79" s="107">
        <v>20</v>
      </c>
      <c r="W79" s="107">
        <v>182</v>
      </c>
      <c r="X79" s="107">
        <v>1</v>
      </c>
      <c r="Y79" s="107">
        <v>2025</v>
      </c>
      <c r="Z79" s="107">
        <v>4</v>
      </c>
      <c r="AA79" s="107">
        <v>0</v>
      </c>
      <c r="AB79" s="205" t="s">
        <v>122</v>
      </c>
      <c r="AC79" s="210">
        <v>46052</v>
      </c>
      <c r="AD79" s="107">
        <v>0</v>
      </c>
    </row>
    <row r="80" spans="1:30" x14ac:dyDescent="0.2">
      <c r="A80" s="205">
        <v>2025</v>
      </c>
      <c r="B80" s="205">
        <v>2560</v>
      </c>
      <c r="C80" s="205" t="s">
        <v>119</v>
      </c>
      <c r="D80" s="206" t="s">
        <v>572</v>
      </c>
      <c r="E80" s="206" t="s">
        <v>119</v>
      </c>
      <c r="F80" s="206" t="s">
        <v>573</v>
      </c>
      <c r="G80" s="213">
        <v>704.57</v>
      </c>
      <c r="H80" s="213">
        <v>64.05</v>
      </c>
      <c r="I80" s="205" t="s">
        <v>123</v>
      </c>
      <c r="J80" s="213">
        <f t="shared" si="2"/>
        <v>640.5200000000001</v>
      </c>
      <c r="K80" s="205" t="s">
        <v>122</v>
      </c>
      <c r="L80" s="205" t="s">
        <v>574</v>
      </c>
      <c r="M80" s="205" t="s">
        <v>126</v>
      </c>
      <c r="N80" s="205" t="s">
        <v>575</v>
      </c>
      <c r="O80" s="205" t="s">
        <v>119</v>
      </c>
      <c r="P80" s="206" t="s">
        <v>545</v>
      </c>
      <c r="Q80" s="205" t="s">
        <v>546</v>
      </c>
      <c r="R80" s="205" t="s">
        <v>546</v>
      </c>
      <c r="S80" s="205" t="s">
        <v>237</v>
      </c>
      <c r="T80" s="205" t="s">
        <v>238</v>
      </c>
      <c r="U80" s="107" t="s">
        <v>180</v>
      </c>
      <c r="V80" s="107">
        <v>470</v>
      </c>
      <c r="W80" s="107">
        <v>550</v>
      </c>
      <c r="X80" s="107">
        <v>3</v>
      </c>
      <c r="Y80" s="107">
        <v>2025</v>
      </c>
      <c r="Z80" s="107">
        <v>7</v>
      </c>
      <c r="AA80" s="107">
        <v>0</v>
      </c>
      <c r="AB80" s="205" t="s">
        <v>122</v>
      </c>
      <c r="AC80" s="210">
        <v>46052</v>
      </c>
      <c r="AD80" s="107">
        <v>0</v>
      </c>
    </row>
    <row r="81" spans="1:30" x14ac:dyDescent="0.2">
      <c r="A81" s="205">
        <v>2025</v>
      </c>
      <c r="B81" s="205">
        <v>2428</v>
      </c>
      <c r="C81" s="205" t="s">
        <v>261</v>
      </c>
      <c r="D81" s="206" t="s">
        <v>262</v>
      </c>
      <c r="E81" s="206" t="s">
        <v>263</v>
      </c>
      <c r="F81" s="206" t="s">
        <v>122</v>
      </c>
      <c r="G81" s="213">
        <v>437.3</v>
      </c>
      <c r="H81" s="213">
        <v>16.82</v>
      </c>
      <c r="I81" s="205" t="s">
        <v>123</v>
      </c>
      <c r="J81" s="213">
        <f t="shared" si="2"/>
        <v>420.48</v>
      </c>
      <c r="K81" s="205" t="s">
        <v>264</v>
      </c>
      <c r="L81" s="205" t="s">
        <v>265</v>
      </c>
      <c r="M81" s="205" t="s">
        <v>126</v>
      </c>
      <c r="N81" s="205" t="s">
        <v>266</v>
      </c>
      <c r="O81" s="205" t="s">
        <v>267</v>
      </c>
      <c r="P81" s="206" t="s">
        <v>268</v>
      </c>
      <c r="Q81" s="205" t="s">
        <v>269</v>
      </c>
      <c r="R81" s="205" t="s">
        <v>269</v>
      </c>
      <c r="S81" s="205" t="s">
        <v>131</v>
      </c>
      <c r="T81" s="205" t="s">
        <v>132</v>
      </c>
      <c r="U81" s="107" t="s">
        <v>270</v>
      </c>
      <c r="V81" s="107">
        <v>1460</v>
      </c>
      <c r="W81" s="107">
        <v>860</v>
      </c>
      <c r="X81" s="107">
        <v>13</v>
      </c>
      <c r="Y81" s="107">
        <v>2025</v>
      </c>
      <c r="Z81" s="107">
        <v>1198</v>
      </c>
      <c r="AA81" s="107">
        <v>0</v>
      </c>
      <c r="AB81" s="205" t="s">
        <v>122</v>
      </c>
      <c r="AC81" s="210">
        <v>46069</v>
      </c>
      <c r="AD81" s="107">
        <v>1</v>
      </c>
    </row>
    <row r="82" spans="1:30" x14ac:dyDescent="0.2">
      <c r="A82" s="205">
        <v>2025</v>
      </c>
      <c r="B82" s="205">
        <v>2429</v>
      </c>
      <c r="C82" s="205" t="s">
        <v>261</v>
      </c>
      <c r="D82" s="206" t="s">
        <v>271</v>
      </c>
      <c r="E82" s="206" t="s">
        <v>263</v>
      </c>
      <c r="F82" s="206" t="s">
        <v>122</v>
      </c>
      <c r="G82" s="213">
        <v>658.88</v>
      </c>
      <c r="H82" s="213">
        <v>25.34</v>
      </c>
      <c r="I82" s="205" t="s">
        <v>123</v>
      </c>
      <c r="J82" s="213">
        <f t="shared" si="2"/>
        <v>633.54</v>
      </c>
      <c r="K82" s="205" t="s">
        <v>264</v>
      </c>
      <c r="L82" s="205" t="s">
        <v>272</v>
      </c>
      <c r="M82" s="205" t="s">
        <v>126</v>
      </c>
      <c r="N82" s="205" t="s">
        <v>273</v>
      </c>
      <c r="O82" s="205" t="s">
        <v>267</v>
      </c>
      <c r="P82" s="206" t="s">
        <v>268</v>
      </c>
      <c r="Q82" s="205" t="s">
        <v>269</v>
      </c>
      <c r="R82" s="205" t="s">
        <v>269</v>
      </c>
      <c r="S82" s="205" t="s">
        <v>131</v>
      </c>
      <c r="T82" s="205" t="s">
        <v>132</v>
      </c>
      <c r="U82" s="107" t="s">
        <v>133</v>
      </c>
      <c r="V82" s="107">
        <v>1900</v>
      </c>
      <c r="W82" s="107">
        <v>1100</v>
      </c>
      <c r="X82" s="107">
        <v>4</v>
      </c>
      <c r="Y82" s="107">
        <v>2025</v>
      </c>
      <c r="Z82" s="107">
        <v>1199</v>
      </c>
      <c r="AA82" s="107">
        <v>0</v>
      </c>
      <c r="AB82" s="205" t="s">
        <v>122</v>
      </c>
      <c r="AC82" s="210">
        <v>46069</v>
      </c>
      <c r="AD82" s="107">
        <v>0</v>
      </c>
    </row>
    <row r="83" spans="1:30" x14ac:dyDescent="0.2">
      <c r="A83" s="205">
        <v>2025</v>
      </c>
      <c r="B83" s="205">
        <v>2430</v>
      </c>
      <c r="C83" s="205" t="s">
        <v>261</v>
      </c>
      <c r="D83" s="206" t="s">
        <v>274</v>
      </c>
      <c r="E83" s="206" t="s">
        <v>263</v>
      </c>
      <c r="F83" s="206" t="s">
        <v>122</v>
      </c>
      <c r="G83" s="213">
        <v>41.37</v>
      </c>
      <c r="H83" s="213">
        <v>1.59</v>
      </c>
      <c r="I83" s="205" t="s">
        <v>123</v>
      </c>
      <c r="J83" s="213">
        <f t="shared" si="2"/>
        <v>39.779999999999994</v>
      </c>
      <c r="K83" s="205" t="s">
        <v>264</v>
      </c>
      <c r="L83" s="205" t="s">
        <v>275</v>
      </c>
      <c r="M83" s="205" t="s">
        <v>126</v>
      </c>
      <c r="N83" s="205" t="s">
        <v>276</v>
      </c>
      <c r="O83" s="205" t="s">
        <v>267</v>
      </c>
      <c r="P83" s="206" t="s">
        <v>268</v>
      </c>
      <c r="Q83" s="205" t="s">
        <v>269</v>
      </c>
      <c r="R83" s="205" t="s">
        <v>269</v>
      </c>
      <c r="S83" s="205" t="s">
        <v>131</v>
      </c>
      <c r="T83" s="205" t="s">
        <v>132</v>
      </c>
      <c r="U83" s="107" t="s">
        <v>277</v>
      </c>
      <c r="V83" s="107">
        <v>70</v>
      </c>
      <c r="W83" s="107">
        <v>1100</v>
      </c>
      <c r="X83" s="107">
        <v>5</v>
      </c>
      <c r="Y83" s="107">
        <v>2025</v>
      </c>
      <c r="Z83" s="107">
        <v>1201</v>
      </c>
      <c r="AA83" s="107">
        <v>0</v>
      </c>
      <c r="AB83" s="205" t="s">
        <v>122</v>
      </c>
      <c r="AC83" s="210">
        <v>46069</v>
      </c>
      <c r="AD83" s="107">
        <v>0</v>
      </c>
    </row>
    <row r="84" spans="1:30" x14ac:dyDescent="0.2">
      <c r="A84" s="205">
        <v>2025</v>
      </c>
      <c r="B84" s="205">
        <v>2431</v>
      </c>
      <c r="C84" s="205" t="s">
        <v>261</v>
      </c>
      <c r="D84" s="206" t="s">
        <v>278</v>
      </c>
      <c r="E84" s="206" t="s">
        <v>263</v>
      </c>
      <c r="F84" s="206" t="s">
        <v>122</v>
      </c>
      <c r="G84" s="213">
        <v>108.14</v>
      </c>
      <c r="H84" s="213">
        <v>4.16</v>
      </c>
      <c r="I84" s="205" t="s">
        <v>123</v>
      </c>
      <c r="J84" s="213">
        <f t="shared" si="2"/>
        <v>103.98</v>
      </c>
      <c r="K84" s="205" t="s">
        <v>264</v>
      </c>
      <c r="L84" s="205" t="s">
        <v>279</v>
      </c>
      <c r="M84" s="205" t="s">
        <v>126</v>
      </c>
      <c r="N84" s="205" t="s">
        <v>280</v>
      </c>
      <c r="O84" s="205" t="s">
        <v>267</v>
      </c>
      <c r="P84" s="206" t="s">
        <v>268</v>
      </c>
      <c r="Q84" s="205" t="s">
        <v>269</v>
      </c>
      <c r="R84" s="205" t="s">
        <v>269</v>
      </c>
      <c r="S84" s="205" t="s">
        <v>131</v>
      </c>
      <c r="T84" s="205" t="s">
        <v>132</v>
      </c>
      <c r="U84" s="107" t="s">
        <v>281</v>
      </c>
      <c r="V84" s="107">
        <v>1680</v>
      </c>
      <c r="W84" s="107">
        <v>1020</v>
      </c>
      <c r="X84" s="107">
        <v>3</v>
      </c>
      <c r="Y84" s="107">
        <v>2025</v>
      </c>
      <c r="Z84" s="107">
        <v>1200</v>
      </c>
      <c r="AA84" s="107">
        <v>0</v>
      </c>
      <c r="AB84" s="205" t="s">
        <v>122</v>
      </c>
      <c r="AC84" s="210">
        <v>46069</v>
      </c>
      <c r="AD84" s="107">
        <v>0</v>
      </c>
    </row>
    <row r="85" spans="1:30" x14ac:dyDescent="0.2">
      <c r="A85" s="205">
        <v>2025</v>
      </c>
      <c r="B85" s="205">
        <v>2432</v>
      </c>
      <c r="C85" s="205" t="s">
        <v>261</v>
      </c>
      <c r="D85" s="206" t="s">
        <v>282</v>
      </c>
      <c r="E85" s="206" t="s">
        <v>263</v>
      </c>
      <c r="F85" s="206" t="s">
        <v>122</v>
      </c>
      <c r="G85" s="213">
        <v>7.49</v>
      </c>
      <c r="H85" s="213">
        <v>0.28999999999999998</v>
      </c>
      <c r="I85" s="205" t="s">
        <v>123</v>
      </c>
      <c r="J85" s="213">
        <f t="shared" si="2"/>
        <v>7.2</v>
      </c>
      <c r="K85" s="205" t="s">
        <v>264</v>
      </c>
      <c r="L85" s="205" t="s">
        <v>283</v>
      </c>
      <c r="M85" s="205" t="s">
        <v>126</v>
      </c>
      <c r="N85" s="205" t="s">
        <v>284</v>
      </c>
      <c r="O85" s="205" t="s">
        <v>267</v>
      </c>
      <c r="P85" s="206" t="s">
        <v>268</v>
      </c>
      <c r="Q85" s="205" t="s">
        <v>269</v>
      </c>
      <c r="R85" s="205" t="s">
        <v>269</v>
      </c>
      <c r="S85" s="205" t="s">
        <v>131</v>
      </c>
      <c r="T85" s="205" t="s">
        <v>132</v>
      </c>
      <c r="U85" s="107" t="s">
        <v>277</v>
      </c>
      <c r="V85" s="107">
        <v>70</v>
      </c>
      <c r="W85" s="107">
        <v>1100</v>
      </c>
      <c r="X85" s="107">
        <v>5</v>
      </c>
      <c r="Y85" s="107">
        <v>2025</v>
      </c>
      <c r="Z85" s="107">
        <v>1201</v>
      </c>
      <c r="AA85" s="107">
        <v>0</v>
      </c>
      <c r="AB85" s="205" t="s">
        <v>122</v>
      </c>
      <c r="AC85" s="210">
        <v>46069</v>
      </c>
      <c r="AD85" s="107">
        <v>0</v>
      </c>
    </row>
    <row r="86" spans="1:30" x14ac:dyDescent="0.2">
      <c r="A86" s="205">
        <v>2025</v>
      </c>
      <c r="B86" s="205">
        <v>2433</v>
      </c>
      <c r="C86" s="205" t="s">
        <v>261</v>
      </c>
      <c r="D86" s="206" t="s">
        <v>285</v>
      </c>
      <c r="E86" s="206" t="s">
        <v>263</v>
      </c>
      <c r="F86" s="206" t="s">
        <v>122</v>
      </c>
      <c r="G86" s="213">
        <v>61.05</v>
      </c>
      <c r="H86" s="213">
        <v>2.35</v>
      </c>
      <c r="I86" s="205" t="s">
        <v>123</v>
      </c>
      <c r="J86" s="213">
        <f t="shared" si="2"/>
        <v>58.699999999999996</v>
      </c>
      <c r="K86" s="205" t="s">
        <v>264</v>
      </c>
      <c r="L86" s="205" t="s">
        <v>286</v>
      </c>
      <c r="M86" s="205" t="s">
        <v>126</v>
      </c>
      <c r="N86" s="205" t="s">
        <v>287</v>
      </c>
      <c r="O86" s="205" t="s">
        <v>267</v>
      </c>
      <c r="P86" s="206" t="s">
        <v>268</v>
      </c>
      <c r="Q86" s="205" t="s">
        <v>269</v>
      </c>
      <c r="R86" s="205" t="s">
        <v>269</v>
      </c>
      <c r="S86" s="205" t="s">
        <v>131</v>
      </c>
      <c r="T86" s="205" t="s">
        <v>132</v>
      </c>
      <c r="U86" s="107" t="s">
        <v>288</v>
      </c>
      <c r="V86" s="107">
        <v>3770</v>
      </c>
      <c r="W86" s="107">
        <v>1860</v>
      </c>
      <c r="X86" s="107">
        <v>11</v>
      </c>
      <c r="Y86" s="107">
        <v>2025</v>
      </c>
      <c r="Z86" s="107">
        <v>1204</v>
      </c>
      <c r="AA86" s="107">
        <v>0</v>
      </c>
      <c r="AB86" s="205" t="s">
        <v>122</v>
      </c>
      <c r="AC86" s="210">
        <v>46069</v>
      </c>
      <c r="AD86" s="107">
        <v>0</v>
      </c>
    </row>
    <row r="87" spans="1:30" x14ac:dyDescent="0.2">
      <c r="A87" s="205">
        <v>2025</v>
      </c>
      <c r="B87" s="205">
        <v>2434</v>
      </c>
      <c r="C87" s="205" t="s">
        <v>261</v>
      </c>
      <c r="D87" s="206" t="s">
        <v>289</v>
      </c>
      <c r="E87" s="206" t="s">
        <v>263</v>
      </c>
      <c r="F87" s="206" t="s">
        <v>122</v>
      </c>
      <c r="G87" s="213">
        <v>43.12</v>
      </c>
      <c r="H87" s="213">
        <v>1.66</v>
      </c>
      <c r="I87" s="205" t="s">
        <v>123</v>
      </c>
      <c r="J87" s="213">
        <f t="shared" si="2"/>
        <v>41.46</v>
      </c>
      <c r="K87" s="205" t="s">
        <v>264</v>
      </c>
      <c r="L87" s="205" t="s">
        <v>290</v>
      </c>
      <c r="M87" s="205" t="s">
        <v>126</v>
      </c>
      <c r="N87" s="205" t="s">
        <v>291</v>
      </c>
      <c r="O87" s="205" t="s">
        <v>267</v>
      </c>
      <c r="P87" s="206" t="s">
        <v>268</v>
      </c>
      <c r="Q87" s="205" t="s">
        <v>269</v>
      </c>
      <c r="R87" s="205" t="s">
        <v>269</v>
      </c>
      <c r="S87" s="205" t="s">
        <v>131</v>
      </c>
      <c r="T87" s="205" t="s">
        <v>132</v>
      </c>
      <c r="U87" s="107" t="s">
        <v>277</v>
      </c>
      <c r="V87" s="107">
        <v>70</v>
      </c>
      <c r="W87" s="107">
        <v>1100</v>
      </c>
      <c r="X87" s="107">
        <v>5</v>
      </c>
      <c r="Y87" s="107">
        <v>2025</v>
      </c>
      <c r="Z87" s="107">
        <v>1201</v>
      </c>
      <c r="AA87" s="107">
        <v>0</v>
      </c>
      <c r="AB87" s="205" t="s">
        <v>122</v>
      </c>
      <c r="AC87" s="210">
        <v>46069</v>
      </c>
      <c r="AD87" s="107">
        <v>0</v>
      </c>
    </row>
    <row r="88" spans="1:30" x14ac:dyDescent="0.2">
      <c r="A88" s="205">
        <v>2025</v>
      </c>
      <c r="B88" s="205">
        <v>2435</v>
      </c>
      <c r="C88" s="205" t="s">
        <v>261</v>
      </c>
      <c r="D88" s="206" t="s">
        <v>292</v>
      </c>
      <c r="E88" s="206" t="s">
        <v>263</v>
      </c>
      <c r="F88" s="206" t="s">
        <v>122</v>
      </c>
      <c r="G88" s="213">
        <v>122.37</v>
      </c>
      <c r="H88" s="213">
        <v>4.71</v>
      </c>
      <c r="I88" s="205" t="s">
        <v>123</v>
      </c>
      <c r="J88" s="213">
        <f t="shared" si="2"/>
        <v>117.66000000000001</v>
      </c>
      <c r="K88" s="205" t="s">
        <v>264</v>
      </c>
      <c r="L88" s="205" t="s">
        <v>293</v>
      </c>
      <c r="M88" s="205" t="s">
        <v>126</v>
      </c>
      <c r="N88" s="205" t="s">
        <v>294</v>
      </c>
      <c r="O88" s="205" t="s">
        <v>267</v>
      </c>
      <c r="P88" s="206" t="s">
        <v>268</v>
      </c>
      <c r="Q88" s="205" t="s">
        <v>269</v>
      </c>
      <c r="R88" s="205" t="s">
        <v>269</v>
      </c>
      <c r="S88" s="205" t="s">
        <v>131</v>
      </c>
      <c r="T88" s="205" t="s">
        <v>132</v>
      </c>
      <c r="U88" s="107" t="s">
        <v>270</v>
      </c>
      <c r="V88" s="107">
        <v>1460</v>
      </c>
      <c r="W88" s="107">
        <v>860</v>
      </c>
      <c r="X88" s="107">
        <v>13</v>
      </c>
      <c r="Y88" s="107">
        <v>2025</v>
      </c>
      <c r="Z88" s="107">
        <v>1198</v>
      </c>
      <c r="AA88" s="107">
        <v>0</v>
      </c>
      <c r="AB88" s="205" t="s">
        <v>122</v>
      </c>
      <c r="AC88" s="210">
        <v>46069</v>
      </c>
      <c r="AD88" s="107">
        <v>0</v>
      </c>
    </row>
    <row r="89" spans="1:30" x14ac:dyDescent="0.2">
      <c r="A89" s="205">
        <v>2025</v>
      </c>
      <c r="B89" s="205">
        <v>2436</v>
      </c>
      <c r="C89" s="205" t="s">
        <v>261</v>
      </c>
      <c r="D89" s="206" t="s">
        <v>295</v>
      </c>
      <c r="E89" s="206" t="s">
        <v>263</v>
      </c>
      <c r="F89" s="206" t="s">
        <v>122</v>
      </c>
      <c r="G89" s="213">
        <v>17.66</v>
      </c>
      <c r="H89" s="213">
        <v>0.68</v>
      </c>
      <c r="I89" s="205" t="s">
        <v>123</v>
      </c>
      <c r="J89" s="213">
        <f t="shared" si="2"/>
        <v>16.98</v>
      </c>
      <c r="K89" s="205" t="s">
        <v>264</v>
      </c>
      <c r="L89" s="205" t="s">
        <v>296</v>
      </c>
      <c r="M89" s="205" t="s">
        <v>126</v>
      </c>
      <c r="N89" s="205" t="s">
        <v>297</v>
      </c>
      <c r="O89" s="205" t="s">
        <v>267</v>
      </c>
      <c r="P89" s="206" t="s">
        <v>268</v>
      </c>
      <c r="Q89" s="205" t="s">
        <v>269</v>
      </c>
      <c r="R89" s="205" t="s">
        <v>269</v>
      </c>
      <c r="S89" s="205" t="s">
        <v>131</v>
      </c>
      <c r="T89" s="205" t="s">
        <v>132</v>
      </c>
      <c r="U89" s="107" t="s">
        <v>277</v>
      </c>
      <c r="V89" s="107">
        <v>70</v>
      </c>
      <c r="W89" s="107">
        <v>1100</v>
      </c>
      <c r="X89" s="107">
        <v>5</v>
      </c>
      <c r="Y89" s="107">
        <v>2025</v>
      </c>
      <c r="Z89" s="107">
        <v>1201</v>
      </c>
      <c r="AA89" s="107">
        <v>0</v>
      </c>
      <c r="AB89" s="205" t="s">
        <v>122</v>
      </c>
      <c r="AC89" s="210">
        <v>46069</v>
      </c>
      <c r="AD89" s="107">
        <v>0</v>
      </c>
    </row>
    <row r="90" spans="1:30" x14ac:dyDescent="0.2">
      <c r="A90" s="205">
        <v>2025</v>
      </c>
      <c r="B90" s="205">
        <v>2437</v>
      </c>
      <c r="C90" s="205" t="s">
        <v>261</v>
      </c>
      <c r="D90" s="206" t="s">
        <v>298</v>
      </c>
      <c r="E90" s="206" t="s">
        <v>263</v>
      </c>
      <c r="F90" s="206" t="s">
        <v>122</v>
      </c>
      <c r="G90" s="213">
        <v>47.95</v>
      </c>
      <c r="H90" s="213">
        <v>1.84</v>
      </c>
      <c r="I90" s="205" t="s">
        <v>123</v>
      </c>
      <c r="J90" s="213">
        <f t="shared" si="2"/>
        <v>46.11</v>
      </c>
      <c r="K90" s="205" t="s">
        <v>264</v>
      </c>
      <c r="L90" s="205" t="s">
        <v>299</v>
      </c>
      <c r="M90" s="205" t="s">
        <v>126</v>
      </c>
      <c r="N90" s="205" t="s">
        <v>300</v>
      </c>
      <c r="O90" s="205" t="s">
        <v>267</v>
      </c>
      <c r="P90" s="206" t="s">
        <v>268</v>
      </c>
      <c r="Q90" s="205" t="s">
        <v>269</v>
      </c>
      <c r="R90" s="205" t="s">
        <v>269</v>
      </c>
      <c r="S90" s="205" t="s">
        <v>131</v>
      </c>
      <c r="T90" s="205" t="s">
        <v>132</v>
      </c>
      <c r="U90" s="107" t="s">
        <v>288</v>
      </c>
      <c r="V90" s="107">
        <v>3770</v>
      </c>
      <c r="W90" s="107">
        <v>1860</v>
      </c>
      <c r="X90" s="107">
        <v>11</v>
      </c>
      <c r="Y90" s="107">
        <v>2025</v>
      </c>
      <c r="Z90" s="107">
        <v>1204</v>
      </c>
      <c r="AA90" s="107">
        <v>0</v>
      </c>
      <c r="AB90" s="205" t="s">
        <v>122</v>
      </c>
      <c r="AC90" s="210">
        <v>46069</v>
      </c>
      <c r="AD90" s="107">
        <v>0</v>
      </c>
    </row>
    <row r="91" spans="1:30" x14ac:dyDescent="0.2">
      <c r="A91" s="205">
        <v>2025</v>
      </c>
      <c r="B91" s="205">
        <v>2438</v>
      </c>
      <c r="C91" s="205" t="s">
        <v>261</v>
      </c>
      <c r="D91" s="206" t="s">
        <v>301</v>
      </c>
      <c r="E91" s="206" t="s">
        <v>263</v>
      </c>
      <c r="F91" s="206" t="s">
        <v>122</v>
      </c>
      <c r="G91" s="213">
        <v>10.26</v>
      </c>
      <c r="H91" s="213">
        <v>0.39</v>
      </c>
      <c r="I91" s="205" t="s">
        <v>123</v>
      </c>
      <c r="J91" s="213">
        <f t="shared" si="2"/>
        <v>9.8699999999999992</v>
      </c>
      <c r="K91" s="205" t="s">
        <v>264</v>
      </c>
      <c r="L91" s="205" t="s">
        <v>302</v>
      </c>
      <c r="M91" s="205" t="s">
        <v>126</v>
      </c>
      <c r="N91" s="205" t="s">
        <v>303</v>
      </c>
      <c r="O91" s="205" t="s">
        <v>267</v>
      </c>
      <c r="P91" s="206" t="s">
        <v>268</v>
      </c>
      <c r="Q91" s="205" t="s">
        <v>269</v>
      </c>
      <c r="R91" s="205" t="s">
        <v>269</v>
      </c>
      <c r="S91" s="205" t="s">
        <v>131</v>
      </c>
      <c r="T91" s="205" t="s">
        <v>132</v>
      </c>
      <c r="U91" s="107" t="s">
        <v>288</v>
      </c>
      <c r="V91" s="107">
        <v>3770</v>
      </c>
      <c r="W91" s="107">
        <v>1860</v>
      </c>
      <c r="X91" s="107">
        <v>11</v>
      </c>
      <c r="Y91" s="107">
        <v>2025</v>
      </c>
      <c r="Z91" s="107">
        <v>1204</v>
      </c>
      <c r="AA91" s="107">
        <v>0</v>
      </c>
      <c r="AB91" s="205" t="s">
        <v>122</v>
      </c>
      <c r="AC91" s="210">
        <v>46069</v>
      </c>
      <c r="AD91" s="107">
        <v>0</v>
      </c>
    </row>
    <row r="92" spans="1:30" x14ac:dyDescent="0.2">
      <c r="A92" s="205">
        <v>2025</v>
      </c>
      <c r="B92" s="205">
        <v>2439</v>
      </c>
      <c r="C92" s="205" t="s">
        <v>261</v>
      </c>
      <c r="D92" s="206" t="s">
        <v>304</v>
      </c>
      <c r="E92" s="206" t="s">
        <v>263</v>
      </c>
      <c r="F92" s="206" t="s">
        <v>122</v>
      </c>
      <c r="G92" s="213">
        <v>19.41</v>
      </c>
      <c r="H92" s="213">
        <v>0.75</v>
      </c>
      <c r="I92" s="205" t="s">
        <v>123</v>
      </c>
      <c r="J92" s="213">
        <f t="shared" si="2"/>
        <v>18.66</v>
      </c>
      <c r="K92" s="205" t="s">
        <v>264</v>
      </c>
      <c r="L92" s="205" t="s">
        <v>305</v>
      </c>
      <c r="M92" s="205" t="s">
        <v>126</v>
      </c>
      <c r="N92" s="205" t="s">
        <v>306</v>
      </c>
      <c r="O92" s="205" t="s">
        <v>267</v>
      </c>
      <c r="P92" s="206" t="s">
        <v>268</v>
      </c>
      <c r="Q92" s="205" t="s">
        <v>269</v>
      </c>
      <c r="R92" s="205" t="s">
        <v>269</v>
      </c>
      <c r="S92" s="205" t="s">
        <v>131</v>
      </c>
      <c r="T92" s="205" t="s">
        <v>132</v>
      </c>
      <c r="U92" s="107" t="s">
        <v>158</v>
      </c>
      <c r="V92" s="107">
        <v>4100</v>
      </c>
      <c r="W92" s="107">
        <v>2148</v>
      </c>
      <c r="X92" s="107">
        <v>99</v>
      </c>
      <c r="Y92" s="107">
        <v>2025</v>
      </c>
      <c r="Z92" s="107">
        <v>1202</v>
      </c>
      <c r="AA92" s="107">
        <v>0</v>
      </c>
      <c r="AB92" s="205" t="s">
        <v>122</v>
      </c>
      <c r="AC92" s="210">
        <v>46069</v>
      </c>
      <c r="AD92" s="107">
        <v>0</v>
      </c>
    </row>
    <row r="93" spans="1:30" x14ac:dyDescent="0.2">
      <c r="A93" s="205">
        <v>2025</v>
      </c>
      <c r="B93" s="205">
        <v>2440</v>
      </c>
      <c r="C93" s="205" t="s">
        <v>261</v>
      </c>
      <c r="D93" s="206" t="s">
        <v>307</v>
      </c>
      <c r="E93" s="206" t="s">
        <v>263</v>
      </c>
      <c r="F93" s="206" t="s">
        <v>122</v>
      </c>
      <c r="G93" s="213">
        <v>662.69</v>
      </c>
      <c r="H93" s="213">
        <v>25.49</v>
      </c>
      <c r="I93" s="205" t="s">
        <v>123</v>
      </c>
      <c r="J93" s="213">
        <f t="shared" si="2"/>
        <v>637.20000000000005</v>
      </c>
      <c r="K93" s="205" t="s">
        <v>264</v>
      </c>
      <c r="L93" s="205" t="s">
        <v>308</v>
      </c>
      <c r="M93" s="205" t="s">
        <v>126</v>
      </c>
      <c r="N93" s="205" t="s">
        <v>309</v>
      </c>
      <c r="O93" s="205" t="s">
        <v>267</v>
      </c>
      <c r="P93" s="206" t="s">
        <v>268</v>
      </c>
      <c r="Q93" s="205" t="s">
        <v>269</v>
      </c>
      <c r="R93" s="205" t="s">
        <v>269</v>
      </c>
      <c r="S93" s="205" t="s">
        <v>131</v>
      </c>
      <c r="T93" s="205" t="s">
        <v>132</v>
      </c>
      <c r="U93" s="107" t="s">
        <v>133</v>
      </c>
      <c r="V93" s="107">
        <v>1900</v>
      </c>
      <c r="W93" s="107">
        <v>1100</v>
      </c>
      <c r="X93" s="107">
        <v>4</v>
      </c>
      <c r="Y93" s="107">
        <v>2025</v>
      </c>
      <c r="Z93" s="107">
        <v>1199</v>
      </c>
      <c r="AA93" s="107">
        <v>0</v>
      </c>
      <c r="AB93" s="205" t="s">
        <v>122</v>
      </c>
      <c r="AC93" s="210">
        <v>46069</v>
      </c>
      <c r="AD93" s="107">
        <v>0</v>
      </c>
    </row>
    <row r="94" spans="1:30" x14ac:dyDescent="0.2">
      <c r="A94" s="205">
        <v>2025</v>
      </c>
      <c r="B94" s="205">
        <v>2441</v>
      </c>
      <c r="C94" s="205" t="s">
        <v>261</v>
      </c>
      <c r="D94" s="206" t="s">
        <v>310</v>
      </c>
      <c r="E94" s="206" t="s">
        <v>263</v>
      </c>
      <c r="F94" s="206" t="s">
        <v>122</v>
      </c>
      <c r="G94" s="213">
        <v>42.06</v>
      </c>
      <c r="H94" s="213">
        <v>1.62</v>
      </c>
      <c r="I94" s="205" t="s">
        <v>123</v>
      </c>
      <c r="J94" s="213">
        <f t="shared" si="2"/>
        <v>40.440000000000005</v>
      </c>
      <c r="K94" s="205" t="s">
        <v>264</v>
      </c>
      <c r="L94" s="205" t="s">
        <v>311</v>
      </c>
      <c r="M94" s="205" t="s">
        <v>126</v>
      </c>
      <c r="N94" s="205" t="s">
        <v>312</v>
      </c>
      <c r="O94" s="205" t="s">
        <v>267</v>
      </c>
      <c r="P94" s="206" t="s">
        <v>268</v>
      </c>
      <c r="Q94" s="205" t="s">
        <v>269</v>
      </c>
      <c r="R94" s="205" t="s">
        <v>269</v>
      </c>
      <c r="S94" s="205" t="s">
        <v>131</v>
      </c>
      <c r="T94" s="205" t="s">
        <v>132</v>
      </c>
      <c r="U94" s="107" t="s">
        <v>277</v>
      </c>
      <c r="V94" s="107">
        <v>70</v>
      </c>
      <c r="W94" s="107">
        <v>1100</v>
      </c>
      <c r="X94" s="107">
        <v>5</v>
      </c>
      <c r="Y94" s="107">
        <v>2025</v>
      </c>
      <c r="Z94" s="107">
        <v>1201</v>
      </c>
      <c r="AA94" s="107">
        <v>0</v>
      </c>
      <c r="AB94" s="205" t="s">
        <v>122</v>
      </c>
      <c r="AC94" s="210">
        <v>46069</v>
      </c>
      <c r="AD94" s="107">
        <v>0</v>
      </c>
    </row>
    <row r="95" spans="1:30" x14ac:dyDescent="0.2">
      <c r="A95" s="205">
        <v>2025</v>
      </c>
      <c r="B95" s="205">
        <v>2526</v>
      </c>
      <c r="C95" s="205" t="s">
        <v>121</v>
      </c>
      <c r="D95" s="206" t="s">
        <v>583</v>
      </c>
      <c r="E95" s="206" t="s">
        <v>314</v>
      </c>
      <c r="F95" s="206" t="s">
        <v>584</v>
      </c>
      <c r="G95" s="213">
        <v>1055.2</v>
      </c>
      <c r="H95" s="213">
        <v>50.25</v>
      </c>
      <c r="I95" s="205" t="s">
        <v>123</v>
      </c>
      <c r="J95" s="213">
        <f t="shared" si="2"/>
        <v>1004.95</v>
      </c>
      <c r="K95" s="205" t="s">
        <v>585</v>
      </c>
      <c r="L95" s="205" t="s">
        <v>586</v>
      </c>
      <c r="M95" s="205" t="s">
        <v>126</v>
      </c>
      <c r="N95" s="205" t="s">
        <v>587</v>
      </c>
      <c r="O95" s="205" t="s">
        <v>144</v>
      </c>
      <c r="P95" s="206" t="s">
        <v>588</v>
      </c>
      <c r="Q95" s="205" t="s">
        <v>589</v>
      </c>
      <c r="R95" s="205" t="s">
        <v>589</v>
      </c>
      <c r="S95" s="205" t="s">
        <v>131</v>
      </c>
      <c r="T95" s="205" t="s">
        <v>132</v>
      </c>
      <c r="U95" s="107" t="s">
        <v>158</v>
      </c>
      <c r="V95" s="107">
        <v>4100</v>
      </c>
      <c r="W95" s="107">
        <v>2147</v>
      </c>
      <c r="X95" s="107">
        <v>99</v>
      </c>
      <c r="Y95" s="107">
        <v>2025</v>
      </c>
      <c r="Z95" s="107">
        <v>236</v>
      </c>
      <c r="AA95" s="107">
        <v>0</v>
      </c>
      <c r="AB95" s="205" t="s">
        <v>122</v>
      </c>
      <c r="AC95" s="210">
        <v>46075</v>
      </c>
      <c r="AD95" s="107">
        <v>1</v>
      </c>
    </row>
    <row r="96" spans="1:30" x14ac:dyDescent="0.2">
      <c r="A96" s="205">
        <v>2025</v>
      </c>
      <c r="B96" s="205">
        <v>2566</v>
      </c>
      <c r="C96" s="205" t="s">
        <v>119</v>
      </c>
      <c r="D96" s="206" t="s">
        <v>313</v>
      </c>
      <c r="E96" s="206" t="s">
        <v>314</v>
      </c>
      <c r="F96" s="206" t="s">
        <v>122</v>
      </c>
      <c r="G96" s="213">
        <v>11262.68</v>
      </c>
      <c r="H96" s="213">
        <v>433.18</v>
      </c>
      <c r="I96" s="205" t="s">
        <v>123</v>
      </c>
      <c r="J96" s="213">
        <f t="shared" si="2"/>
        <v>10829.5</v>
      </c>
      <c r="K96" s="205" t="s">
        <v>264</v>
      </c>
      <c r="L96" s="205" t="s">
        <v>315</v>
      </c>
      <c r="M96" s="205" t="s">
        <v>126</v>
      </c>
      <c r="N96" s="205" t="s">
        <v>316</v>
      </c>
      <c r="O96" s="205" t="s">
        <v>119</v>
      </c>
      <c r="P96" s="206" t="s">
        <v>268</v>
      </c>
      <c r="Q96" s="205" t="s">
        <v>269</v>
      </c>
      <c r="R96" s="205" t="s">
        <v>269</v>
      </c>
      <c r="S96" s="205" t="s">
        <v>131</v>
      </c>
      <c r="T96" s="205" t="s">
        <v>132</v>
      </c>
      <c r="U96" s="107" t="s">
        <v>270</v>
      </c>
      <c r="V96" s="107">
        <v>1460</v>
      </c>
      <c r="W96" s="107">
        <v>860</v>
      </c>
      <c r="X96" s="107">
        <v>13</v>
      </c>
      <c r="Y96" s="107">
        <v>2025</v>
      </c>
      <c r="Z96" s="107">
        <v>1198</v>
      </c>
      <c r="AA96" s="107">
        <v>0</v>
      </c>
      <c r="AB96" s="205" t="s">
        <v>122</v>
      </c>
      <c r="AC96" s="210">
        <v>46082</v>
      </c>
      <c r="AD96" s="107">
        <v>0</v>
      </c>
    </row>
    <row r="97" spans="1:30" x14ac:dyDescent="0.2">
      <c r="A97" s="205">
        <v>2025</v>
      </c>
      <c r="B97" s="205">
        <v>2567</v>
      </c>
      <c r="C97" s="205" t="s">
        <v>119</v>
      </c>
      <c r="D97" s="206" t="s">
        <v>317</v>
      </c>
      <c r="E97" s="206" t="s">
        <v>314</v>
      </c>
      <c r="F97" s="206" t="s">
        <v>122</v>
      </c>
      <c r="G97" s="213">
        <v>20300.28</v>
      </c>
      <c r="H97" s="213">
        <v>780.78</v>
      </c>
      <c r="I97" s="205" t="s">
        <v>123</v>
      </c>
      <c r="J97" s="213">
        <f t="shared" si="2"/>
        <v>19519.5</v>
      </c>
      <c r="K97" s="205" t="s">
        <v>264</v>
      </c>
      <c r="L97" s="205" t="s">
        <v>318</v>
      </c>
      <c r="M97" s="205" t="s">
        <v>126</v>
      </c>
      <c r="N97" s="205" t="s">
        <v>319</v>
      </c>
      <c r="O97" s="205" t="s">
        <v>119</v>
      </c>
      <c r="P97" s="206" t="s">
        <v>268</v>
      </c>
      <c r="Q97" s="205" t="s">
        <v>269</v>
      </c>
      <c r="R97" s="205" t="s">
        <v>269</v>
      </c>
      <c r="S97" s="205" t="s">
        <v>131</v>
      </c>
      <c r="T97" s="205" t="s">
        <v>132</v>
      </c>
      <c r="U97" s="107" t="s">
        <v>133</v>
      </c>
      <c r="V97" s="107">
        <v>1900</v>
      </c>
      <c r="W97" s="107">
        <v>1100</v>
      </c>
      <c r="X97" s="107">
        <v>4</v>
      </c>
      <c r="Y97" s="107">
        <v>2025</v>
      </c>
      <c r="Z97" s="107">
        <v>1199</v>
      </c>
      <c r="AA97" s="107">
        <v>0</v>
      </c>
      <c r="AB97" s="205" t="s">
        <v>122</v>
      </c>
      <c r="AC97" s="210">
        <v>46082</v>
      </c>
      <c r="AD97" s="107">
        <v>0</v>
      </c>
    </row>
    <row r="98" spans="1:30" x14ac:dyDescent="0.2">
      <c r="A98" s="205">
        <v>2025</v>
      </c>
      <c r="B98" s="205">
        <v>2568</v>
      </c>
      <c r="C98" s="205" t="s">
        <v>119</v>
      </c>
      <c r="D98" s="206" t="s">
        <v>320</v>
      </c>
      <c r="E98" s="206" t="s">
        <v>314</v>
      </c>
      <c r="F98" s="206" t="s">
        <v>122</v>
      </c>
      <c r="G98" s="213">
        <v>1384.24</v>
      </c>
      <c r="H98" s="213">
        <v>53.24</v>
      </c>
      <c r="I98" s="205" t="s">
        <v>123</v>
      </c>
      <c r="J98" s="213">
        <f t="shared" si="2"/>
        <v>1331</v>
      </c>
      <c r="K98" s="205" t="s">
        <v>264</v>
      </c>
      <c r="L98" s="205" t="s">
        <v>321</v>
      </c>
      <c r="M98" s="205" t="s">
        <v>126</v>
      </c>
      <c r="N98" s="205" t="s">
        <v>322</v>
      </c>
      <c r="O98" s="205" t="s">
        <v>119</v>
      </c>
      <c r="P98" s="206" t="s">
        <v>268</v>
      </c>
      <c r="Q98" s="205" t="s">
        <v>269</v>
      </c>
      <c r="R98" s="205" t="s">
        <v>269</v>
      </c>
      <c r="S98" s="205" t="s">
        <v>131</v>
      </c>
      <c r="T98" s="205" t="s">
        <v>132</v>
      </c>
      <c r="U98" s="107" t="s">
        <v>277</v>
      </c>
      <c r="V98" s="107">
        <v>70</v>
      </c>
      <c r="W98" s="107">
        <v>1100</v>
      </c>
      <c r="X98" s="107">
        <v>5</v>
      </c>
      <c r="Y98" s="107">
        <v>2025</v>
      </c>
      <c r="Z98" s="107">
        <v>1201</v>
      </c>
      <c r="AA98" s="107">
        <v>0</v>
      </c>
      <c r="AB98" s="205" t="s">
        <v>122</v>
      </c>
      <c r="AC98" s="210">
        <v>46082</v>
      </c>
      <c r="AD98" s="107">
        <v>0</v>
      </c>
    </row>
    <row r="99" spans="1:30" x14ac:dyDescent="0.2">
      <c r="A99" s="205">
        <v>2025</v>
      </c>
      <c r="B99" s="205">
        <v>2569</v>
      </c>
      <c r="C99" s="205" t="s">
        <v>119</v>
      </c>
      <c r="D99" s="206" t="s">
        <v>323</v>
      </c>
      <c r="E99" s="206" t="s">
        <v>314</v>
      </c>
      <c r="F99" s="206" t="s">
        <v>122</v>
      </c>
      <c r="G99" s="213">
        <v>3134.56</v>
      </c>
      <c r="H99" s="213">
        <v>120.56</v>
      </c>
      <c r="I99" s="205" t="s">
        <v>123</v>
      </c>
      <c r="J99" s="213">
        <f t="shared" si="2"/>
        <v>3014</v>
      </c>
      <c r="K99" s="205" t="s">
        <v>264</v>
      </c>
      <c r="L99" s="205" t="s">
        <v>324</v>
      </c>
      <c r="M99" s="205" t="s">
        <v>126</v>
      </c>
      <c r="N99" s="205" t="s">
        <v>325</v>
      </c>
      <c r="O99" s="205" t="s">
        <v>119</v>
      </c>
      <c r="P99" s="206" t="s">
        <v>268</v>
      </c>
      <c r="Q99" s="205" t="s">
        <v>269</v>
      </c>
      <c r="R99" s="205" t="s">
        <v>269</v>
      </c>
      <c r="S99" s="205" t="s">
        <v>131</v>
      </c>
      <c r="T99" s="205" t="s">
        <v>132</v>
      </c>
      <c r="U99" s="107" t="s">
        <v>281</v>
      </c>
      <c r="V99" s="107">
        <v>1680</v>
      </c>
      <c r="W99" s="107">
        <v>1020</v>
      </c>
      <c r="X99" s="107">
        <v>3</v>
      </c>
      <c r="Y99" s="107">
        <v>2025</v>
      </c>
      <c r="Z99" s="107">
        <v>1200</v>
      </c>
      <c r="AA99" s="107">
        <v>0</v>
      </c>
      <c r="AB99" s="205" t="s">
        <v>122</v>
      </c>
      <c r="AC99" s="210">
        <v>46082</v>
      </c>
      <c r="AD99" s="107">
        <v>0</v>
      </c>
    </row>
    <row r="100" spans="1:30" x14ac:dyDescent="0.2">
      <c r="A100" s="205">
        <v>2025</v>
      </c>
      <c r="B100" s="205">
        <v>2570</v>
      </c>
      <c r="C100" s="205" t="s">
        <v>119</v>
      </c>
      <c r="D100" s="206" t="s">
        <v>326</v>
      </c>
      <c r="E100" s="206" t="s">
        <v>314</v>
      </c>
      <c r="F100" s="206" t="s">
        <v>122</v>
      </c>
      <c r="G100" s="213">
        <v>223.08</v>
      </c>
      <c r="H100" s="213">
        <v>8.58</v>
      </c>
      <c r="I100" s="205" t="s">
        <v>123</v>
      </c>
      <c r="J100" s="213">
        <f t="shared" si="2"/>
        <v>214.5</v>
      </c>
      <c r="K100" s="205" t="s">
        <v>264</v>
      </c>
      <c r="L100" s="205" t="s">
        <v>327</v>
      </c>
      <c r="M100" s="205" t="s">
        <v>126</v>
      </c>
      <c r="N100" s="205" t="s">
        <v>328</v>
      </c>
      <c r="O100" s="205" t="s">
        <v>119</v>
      </c>
      <c r="P100" s="206" t="s">
        <v>268</v>
      </c>
      <c r="Q100" s="205" t="s">
        <v>269</v>
      </c>
      <c r="R100" s="205" t="s">
        <v>269</v>
      </c>
      <c r="S100" s="205" t="s">
        <v>131</v>
      </c>
      <c r="T100" s="205" t="s">
        <v>132</v>
      </c>
      <c r="U100" s="107" t="s">
        <v>277</v>
      </c>
      <c r="V100" s="107">
        <v>70</v>
      </c>
      <c r="W100" s="107">
        <v>1100</v>
      </c>
      <c r="X100" s="107">
        <v>5</v>
      </c>
      <c r="Y100" s="107">
        <v>2025</v>
      </c>
      <c r="Z100" s="107">
        <v>1201</v>
      </c>
      <c r="AA100" s="107">
        <v>0</v>
      </c>
      <c r="AB100" s="205" t="s">
        <v>122</v>
      </c>
      <c r="AC100" s="210">
        <v>46082</v>
      </c>
      <c r="AD100" s="107">
        <v>0</v>
      </c>
    </row>
    <row r="101" spans="1:30" x14ac:dyDescent="0.2">
      <c r="A101" s="205">
        <v>2025</v>
      </c>
      <c r="B101" s="205">
        <v>2571</v>
      </c>
      <c r="C101" s="205" t="s">
        <v>119</v>
      </c>
      <c r="D101" s="206" t="s">
        <v>329</v>
      </c>
      <c r="E101" s="206" t="s">
        <v>314</v>
      </c>
      <c r="F101" s="206" t="s">
        <v>122</v>
      </c>
      <c r="G101" s="213">
        <v>2805.04</v>
      </c>
      <c r="H101" s="213">
        <v>107.89</v>
      </c>
      <c r="I101" s="205" t="s">
        <v>123</v>
      </c>
      <c r="J101" s="213">
        <f t="shared" si="2"/>
        <v>2697.15</v>
      </c>
      <c r="K101" s="205" t="s">
        <v>264</v>
      </c>
      <c r="L101" s="205" t="s">
        <v>330</v>
      </c>
      <c r="M101" s="205" t="s">
        <v>126</v>
      </c>
      <c r="N101" s="205" t="s">
        <v>331</v>
      </c>
      <c r="O101" s="205" t="s">
        <v>119</v>
      </c>
      <c r="P101" s="206" t="s">
        <v>268</v>
      </c>
      <c r="Q101" s="205" t="s">
        <v>269</v>
      </c>
      <c r="R101" s="205" t="s">
        <v>269</v>
      </c>
      <c r="S101" s="205" t="s">
        <v>131</v>
      </c>
      <c r="T101" s="205" t="s">
        <v>132</v>
      </c>
      <c r="U101" s="107" t="s">
        <v>288</v>
      </c>
      <c r="V101" s="107">
        <v>3770</v>
      </c>
      <c r="W101" s="107">
        <v>1860</v>
      </c>
      <c r="X101" s="107">
        <v>11</v>
      </c>
      <c r="Y101" s="107">
        <v>2025</v>
      </c>
      <c r="Z101" s="107">
        <v>1204</v>
      </c>
      <c r="AA101" s="107">
        <v>0</v>
      </c>
      <c r="AB101" s="205" t="s">
        <v>122</v>
      </c>
      <c r="AC101" s="210">
        <v>46082</v>
      </c>
      <c r="AD101" s="107">
        <v>0</v>
      </c>
    </row>
    <row r="102" spans="1:30" x14ac:dyDescent="0.2">
      <c r="A102" s="205">
        <v>2025</v>
      </c>
      <c r="B102" s="205">
        <v>2572</v>
      </c>
      <c r="C102" s="205" t="s">
        <v>119</v>
      </c>
      <c r="D102" s="206" t="s">
        <v>332</v>
      </c>
      <c r="E102" s="206" t="s">
        <v>314</v>
      </c>
      <c r="F102" s="206" t="s">
        <v>122</v>
      </c>
      <c r="G102" s="213">
        <v>1229.8</v>
      </c>
      <c r="H102" s="213">
        <v>47.3</v>
      </c>
      <c r="I102" s="205" t="s">
        <v>123</v>
      </c>
      <c r="J102" s="213">
        <f t="shared" si="2"/>
        <v>1182.5</v>
      </c>
      <c r="K102" s="205" t="s">
        <v>264</v>
      </c>
      <c r="L102" s="205" t="s">
        <v>333</v>
      </c>
      <c r="M102" s="205" t="s">
        <v>126</v>
      </c>
      <c r="N102" s="205" t="s">
        <v>334</v>
      </c>
      <c r="O102" s="205" t="s">
        <v>119</v>
      </c>
      <c r="P102" s="206" t="s">
        <v>268</v>
      </c>
      <c r="Q102" s="205" t="s">
        <v>269</v>
      </c>
      <c r="R102" s="205" t="s">
        <v>269</v>
      </c>
      <c r="S102" s="205" t="s">
        <v>131</v>
      </c>
      <c r="T102" s="205" t="s">
        <v>132</v>
      </c>
      <c r="U102" s="107" t="s">
        <v>277</v>
      </c>
      <c r="V102" s="107">
        <v>70</v>
      </c>
      <c r="W102" s="107">
        <v>1100</v>
      </c>
      <c r="X102" s="107">
        <v>5</v>
      </c>
      <c r="Y102" s="107">
        <v>2025</v>
      </c>
      <c r="Z102" s="107">
        <v>1201</v>
      </c>
      <c r="AA102" s="107">
        <v>0</v>
      </c>
      <c r="AB102" s="205" t="s">
        <v>122</v>
      </c>
      <c r="AC102" s="210">
        <v>46082</v>
      </c>
      <c r="AD102" s="107">
        <v>0</v>
      </c>
    </row>
    <row r="103" spans="1:30" x14ac:dyDescent="0.2">
      <c r="A103" s="205">
        <v>2025</v>
      </c>
      <c r="B103" s="205">
        <v>2573</v>
      </c>
      <c r="C103" s="205" t="s">
        <v>119</v>
      </c>
      <c r="D103" s="206" t="s">
        <v>335</v>
      </c>
      <c r="E103" s="206" t="s">
        <v>314</v>
      </c>
      <c r="F103" s="206" t="s">
        <v>122</v>
      </c>
      <c r="G103" s="213">
        <v>2797.08</v>
      </c>
      <c r="H103" s="213">
        <v>107.58</v>
      </c>
      <c r="I103" s="205" t="s">
        <v>123</v>
      </c>
      <c r="J103" s="213">
        <f t="shared" si="2"/>
        <v>2689.5</v>
      </c>
      <c r="K103" s="205" t="s">
        <v>264</v>
      </c>
      <c r="L103" s="205" t="s">
        <v>336</v>
      </c>
      <c r="M103" s="205" t="s">
        <v>126</v>
      </c>
      <c r="N103" s="205" t="s">
        <v>337</v>
      </c>
      <c r="O103" s="205" t="s">
        <v>119</v>
      </c>
      <c r="P103" s="206" t="s">
        <v>268</v>
      </c>
      <c r="Q103" s="205" t="s">
        <v>269</v>
      </c>
      <c r="R103" s="205" t="s">
        <v>269</v>
      </c>
      <c r="S103" s="205" t="s">
        <v>131</v>
      </c>
      <c r="T103" s="205" t="s">
        <v>132</v>
      </c>
      <c r="U103" s="107" t="s">
        <v>270</v>
      </c>
      <c r="V103" s="107">
        <v>1460</v>
      </c>
      <c r="W103" s="107">
        <v>860</v>
      </c>
      <c r="X103" s="107">
        <v>13</v>
      </c>
      <c r="Y103" s="107">
        <v>2025</v>
      </c>
      <c r="Z103" s="107">
        <v>1198</v>
      </c>
      <c r="AA103" s="107">
        <v>0</v>
      </c>
      <c r="AB103" s="205" t="s">
        <v>122</v>
      </c>
      <c r="AC103" s="210">
        <v>46082</v>
      </c>
      <c r="AD103" s="107">
        <v>0</v>
      </c>
    </row>
    <row r="104" spans="1:30" x14ac:dyDescent="0.2">
      <c r="A104" s="205">
        <v>2025</v>
      </c>
      <c r="B104" s="205">
        <v>2574</v>
      </c>
      <c r="C104" s="205" t="s">
        <v>119</v>
      </c>
      <c r="D104" s="206" t="s">
        <v>338</v>
      </c>
      <c r="E104" s="206" t="s">
        <v>314</v>
      </c>
      <c r="F104" s="206" t="s">
        <v>122</v>
      </c>
      <c r="G104" s="213">
        <v>531.96</v>
      </c>
      <c r="H104" s="213">
        <v>20.46</v>
      </c>
      <c r="I104" s="205" t="s">
        <v>123</v>
      </c>
      <c r="J104" s="213">
        <f t="shared" si="2"/>
        <v>511.50000000000006</v>
      </c>
      <c r="K104" s="205" t="s">
        <v>264</v>
      </c>
      <c r="L104" s="205" t="s">
        <v>339</v>
      </c>
      <c r="M104" s="205" t="s">
        <v>126</v>
      </c>
      <c r="N104" s="205" t="s">
        <v>340</v>
      </c>
      <c r="O104" s="205" t="s">
        <v>119</v>
      </c>
      <c r="P104" s="206" t="s">
        <v>268</v>
      </c>
      <c r="Q104" s="205" t="s">
        <v>269</v>
      </c>
      <c r="R104" s="205" t="s">
        <v>269</v>
      </c>
      <c r="S104" s="205" t="s">
        <v>131</v>
      </c>
      <c r="T104" s="205" t="s">
        <v>132</v>
      </c>
      <c r="U104" s="107" t="s">
        <v>277</v>
      </c>
      <c r="V104" s="107">
        <v>70</v>
      </c>
      <c r="W104" s="107">
        <v>1100</v>
      </c>
      <c r="X104" s="107">
        <v>5</v>
      </c>
      <c r="Y104" s="107">
        <v>2025</v>
      </c>
      <c r="Z104" s="107">
        <v>1201</v>
      </c>
      <c r="AA104" s="107">
        <v>0</v>
      </c>
      <c r="AB104" s="205" t="s">
        <v>122</v>
      </c>
      <c r="AC104" s="210">
        <v>46082</v>
      </c>
      <c r="AD104" s="107">
        <v>0</v>
      </c>
    </row>
    <row r="105" spans="1:30" x14ac:dyDescent="0.2">
      <c r="A105" s="205">
        <v>2025</v>
      </c>
      <c r="B105" s="205">
        <v>2575</v>
      </c>
      <c r="C105" s="205" t="s">
        <v>119</v>
      </c>
      <c r="D105" s="206" t="s">
        <v>341</v>
      </c>
      <c r="E105" s="206" t="s">
        <v>314</v>
      </c>
      <c r="F105" s="206" t="s">
        <v>122</v>
      </c>
      <c r="G105" s="213">
        <v>1446.93</v>
      </c>
      <c r="H105" s="213">
        <v>55.65</v>
      </c>
      <c r="I105" s="205" t="s">
        <v>123</v>
      </c>
      <c r="J105" s="213">
        <f t="shared" si="2"/>
        <v>1391.28</v>
      </c>
      <c r="K105" s="205" t="s">
        <v>264</v>
      </c>
      <c r="L105" s="205" t="s">
        <v>342</v>
      </c>
      <c r="M105" s="205" t="s">
        <v>126</v>
      </c>
      <c r="N105" s="205" t="s">
        <v>343</v>
      </c>
      <c r="O105" s="205" t="s">
        <v>119</v>
      </c>
      <c r="P105" s="206" t="s">
        <v>268</v>
      </c>
      <c r="Q105" s="205" t="s">
        <v>269</v>
      </c>
      <c r="R105" s="205" t="s">
        <v>269</v>
      </c>
      <c r="S105" s="205" t="s">
        <v>131</v>
      </c>
      <c r="T105" s="205" t="s">
        <v>132</v>
      </c>
      <c r="U105" s="107" t="s">
        <v>288</v>
      </c>
      <c r="V105" s="107">
        <v>3770</v>
      </c>
      <c r="W105" s="107">
        <v>1860</v>
      </c>
      <c r="X105" s="107">
        <v>11</v>
      </c>
      <c r="Y105" s="107">
        <v>2025</v>
      </c>
      <c r="Z105" s="107">
        <v>1204</v>
      </c>
      <c r="AA105" s="107">
        <v>0</v>
      </c>
      <c r="AB105" s="205" t="s">
        <v>122</v>
      </c>
      <c r="AC105" s="210">
        <v>46082</v>
      </c>
      <c r="AD105" s="107">
        <v>0</v>
      </c>
    </row>
    <row r="106" spans="1:30" x14ac:dyDescent="0.2">
      <c r="A106" s="205">
        <v>2025</v>
      </c>
      <c r="B106" s="205">
        <v>2576</v>
      </c>
      <c r="C106" s="205" t="s">
        <v>119</v>
      </c>
      <c r="D106" s="206" t="s">
        <v>344</v>
      </c>
      <c r="E106" s="206" t="s">
        <v>314</v>
      </c>
      <c r="F106" s="206" t="s">
        <v>122</v>
      </c>
      <c r="G106" s="213">
        <v>280.05</v>
      </c>
      <c r="H106" s="213">
        <v>10.77</v>
      </c>
      <c r="I106" s="205" t="s">
        <v>123</v>
      </c>
      <c r="J106" s="213">
        <f t="shared" si="2"/>
        <v>269.28000000000003</v>
      </c>
      <c r="K106" s="205" t="s">
        <v>264</v>
      </c>
      <c r="L106" s="205" t="s">
        <v>345</v>
      </c>
      <c r="M106" s="205" t="s">
        <v>126</v>
      </c>
      <c r="N106" s="205" t="s">
        <v>346</v>
      </c>
      <c r="O106" s="205" t="s">
        <v>119</v>
      </c>
      <c r="P106" s="206" t="s">
        <v>268</v>
      </c>
      <c r="Q106" s="205" t="s">
        <v>269</v>
      </c>
      <c r="R106" s="205" t="s">
        <v>269</v>
      </c>
      <c r="S106" s="205" t="s">
        <v>131</v>
      </c>
      <c r="T106" s="205" t="s">
        <v>132</v>
      </c>
      <c r="U106" s="107" t="s">
        <v>288</v>
      </c>
      <c r="V106" s="107">
        <v>3770</v>
      </c>
      <c r="W106" s="107">
        <v>1860</v>
      </c>
      <c r="X106" s="107">
        <v>11</v>
      </c>
      <c r="Y106" s="107">
        <v>2025</v>
      </c>
      <c r="Z106" s="107">
        <v>1204</v>
      </c>
      <c r="AA106" s="107">
        <v>0</v>
      </c>
      <c r="AB106" s="205" t="s">
        <v>122</v>
      </c>
      <c r="AC106" s="210">
        <v>46082</v>
      </c>
      <c r="AD106" s="107">
        <v>0</v>
      </c>
    </row>
    <row r="107" spans="1:30" x14ac:dyDescent="0.2">
      <c r="A107" s="205">
        <v>2025</v>
      </c>
      <c r="B107" s="205">
        <v>2577</v>
      </c>
      <c r="C107" s="205" t="s">
        <v>119</v>
      </c>
      <c r="D107" s="206" t="s">
        <v>347</v>
      </c>
      <c r="E107" s="206" t="s">
        <v>314</v>
      </c>
      <c r="F107" s="206" t="s">
        <v>122</v>
      </c>
      <c r="G107" s="213">
        <v>653.4</v>
      </c>
      <c r="H107" s="213">
        <v>59.4</v>
      </c>
      <c r="I107" s="205" t="s">
        <v>123</v>
      </c>
      <c r="J107" s="213">
        <f t="shared" ref="J107:J138" si="3">IF(I107="SI",G107-H107,G107)</f>
        <v>594</v>
      </c>
      <c r="K107" s="205" t="s">
        <v>264</v>
      </c>
      <c r="L107" s="205" t="s">
        <v>348</v>
      </c>
      <c r="M107" s="205" t="s">
        <v>126</v>
      </c>
      <c r="N107" s="205" t="s">
        <v>349</v>
      </c>
      <c r="O107" s="205" t="s">
        <v>119</v>
      </c>
      <c r="P107" s="206" t="s">
        <v>268</v>
      </c>
      <c r="Q107" s="205" t="s">
        <v>269</v>
      </c>
      <c r="R107" s="205" t="s">
        <v>269</v>
      </c>
      <c r="S107" s="205" t="s">
        <v>131</v>
      </c>
      <c r="T107" s="205" t="s">
        <v>132</v>
      </c>
      <c r="U107" s="107" t="s">
        <v>158</v>
      </c>
      <c r="V107" s="107">
        <v>4100</v>
      </c>
      <c r="W107" s="107">
        <v>2148</v>
      </c>
      <c r="X107" s="107">
        <v>99</v>
      </c>
      <c r="Y107" s="107">
        <v>2025</v>
      </c>
      <c r="Z107" s="107">
        <v>1202</v>
      </c>
      <c r="AA107" s="107">
        <v>0</v>
      </c>
      <c r="AB107" s="205" t="s">
        <v>122</v>
      </c>
      <c r="AC107" s="210">
        <v>46082</v>
      </c>
      <c r="AD107" s="107">
        <v>0</v>
      </c>
    </row>
    <row r="108" spans="1:30" x14ac:dyDescent="0.2">
      <c r="A108" s="205">
        <v>2025</v>
      </c>
      <c r="B108" s="205">
        <v>2578</v>
      </c>
      <c r="C108" s="205" t="s">
        <v>119</v>
      </c>
      <c r="D108" s="206" t="s">
        <v>350</v>
      </c>
      <c r="E108" s="206" t="s">
        <v>314</v>
      </c>
      <c r="F108" s="206" t="s">
        <v>122</v>
      </c>
      <c r="G108" s="213">
        <v>16130.4</v>
      </c>
      <c r="H108" s="213">
        <v>620.4</v>
      </c>
      <c r="I108" s="205" t="s">
        <v>123</v>
      </c>
      <c r="J108" s="213">
        <f t="shared" si="3"/>
        <v>15510</v>
      </c>
      <c r="K108" s="205" t="s">
        <v>264</v>
      </c>
      <c r="L108" s="205" t="s">
        <v>351</v>
      </c>
      <c r="M108" s="205" t="s">
        <v>126</v>
      </c>
      <c r="N108" s="205" t="s">
        <v>352</v>
      </c>
      <c r="O108" s="205" t="s">
        <v>119</v>
      </c>
      <c r="P108" s="206" t="s">
        <v>268</v>
      </c>
      <c r="Q108" s="205" t="s">
        <v>269</v>
      </c>
      <c r="R108" s="205" t="s">
        <v>269</v>
      </c>
      <c r="S108" s="205" t="s">
        <v>131</v>
      </c>
      <c r="T108" s="205" t="s">
        <v>132</v>
      </c>
      <c r="U108" s="107" t="s">
        <v>133</v>
      </c>
      <c r="V108" s="107">
        <v>1900</v>
      </c>
      <c r="W108" s="107">
        <v>1100</v>
      </c>
      <c r="X108" s="107">
        <v>4</v>
      </c>
      <c r="Y108" s="107">
        <v>2025</v>
      </c>
      <c r="Z108" s="107">
        <v>1199</v>
      </c>
      <c r="AA108" s="107">
        <v>0</v>
      </c>
      <c r="AB108" s="205" t="s">
        <v>122</v>
      </c>
      <c r="AC108" s="210">
        <v>46082</v>
      </c>
      <c r="AD108" s="107">
        <v>0</v>
      </c>
    </row>
    <row r="109" spans="1:30" x14ac:dyDescent="0.2">
      <c r="A109" s="205">
        <v>2025</v>
      </c>
      <c r="B109" s="205">
        <v>2579</v>
      </c>
      <c r="C109" s="205" t="s">
        <v>119</v>
      </c>
      <c r="D109" s="206" t="s">
        <v>353</v>
      </c>
      <c r="E109" s="206" t="s">
        <v>314</v>
      </c>
      <c r="F109" s="206" t="s">
        <v>122</v>
      </c>
      <c r="G109" s="213">
        <v>1149.72</v>
      </c>
      <c r="H109" s="213">
        <v>44.22</v>
      </c>
      <c r="I109" s="205" t="s">
        <v>123</v>
      </c>
      <c r="J109" s="213">
        <f t="shared" si="3"/>
        <v>1105.5</v>
      </c>
      <c r="K109" s="205" t="s">
        <v>264</v>
      </c>
      <c r="L109" s="205" t="s">
        <v>354</v>
      </c>
      <c r="M109" s="205" t="s">
        <v>126</v>
      </c>
      <c r="N109" s="205" t="s">
        <v>355</v>
      </c>
      <c r="O109" s="205" t="s">
        <v>119</v>
      </c>
      <c r="P109" s="206" t="s">
        <v>268</v>
      </c>
      <c r="Q109" s="205" t="s">
        <v>269</v>
      </c>
      <c r="R109" s="205" t="s">
        <v>269</v>
      </c>
      <c r="S109" s="205" t="s">
        <v>131</v>
      </c>
      <c r="T109" s="205" t="s">
        <v>132</v>
      </c>
      <c r="U109" s="107" t="s">
        <v>277</v>
      </c>
      <c r="V109" s="107">
        <v>70</v>
      </c>
      <c r="W109" s="107">
        <v>1100</v>
      </c>
      <c r="X109" s="107">
        <v>5</v>
      </c>
      <c r="Y109" s="107">
        <v>2025</v>
      </c>
      <c r="Z109" s="107">
        <v>1201</v>
      </c>
      <c r="AA109" s="107">
        <v>0</v>
      </c>
      <c r="AB109" s="205" t="s">
        <v>122</v>
      </c>
      <c r="AC109" s="210">
        <v>46082</v>
      </c>
      <c r="AD109" s="107">
        <v>0</v>
      </c>
    </row>
    <row r="110" spans="1:30" x14ac:dyDescent="0.2">
      <c r="C110" s="107"/>
      <c r="D110" s="107"/>
      <c r="E110" s="107"/>
      <c r="F110" s="107"/>
      <c r="G110" s="118"/>
      <c r="H110" s="118"/>
      <c r="I110" s="107"/>
      <c r="J110" s="118"/>
      <c r="O110" s="107"/>
      <c r="P110" s="107"/>
      <c r="Q110" s="107"/>
      <c r="R110" s="107"/>
      <c r="T110" s="107"/>
      <c r="AC110" s="107"/>
    </row>
    <row r="111" spans="1:30" x14ac:dyDescent="0.2">
      <c r="C111" s="107"/>
      <c r="D111" s="107"/>
      <c r="E111" s="107"/>
      <c r="F111" s="207" t="s">
        <v>597</v>
      </c>
      <c r="G111" s="121">
        <f>SUM(G11:G109)</f>
        <v>537525.2699999999</v>
      </c>
      <c r="H111" s="118"/>
      <c r="I111" s="107"/>
      <c r="J111" s="118"/>
      <c r="O111" s="107"/>
      <c r="P111" s="107"/>
      <c r="Q111" s="107"/>
      <c r="R111" s="107"/>
      <c r="T111" s="107"/>
      <c r="AC111" s="107"/>
      <c r="AD111" s="209">
        <f>SUM(AD11:AD109)</f>
        <v>42</v>
      </c>
    </row>
    <row r="112" spans="1:30" x14ac:dyDescent="0.2">
      <c r="C112" s="107"/>
      <c r="D112" s="107"/>
      <c r="E112" s="107"/>
      <c r="F112" s="107"/>
      <c r="G112" s="118"/>
      <c r="H112" s="118"/>
      <c r="I112" s="107"/>
      <c r="J112" s="118"/>
      <c r="O112" s="107"/>
      <c r="P112" s="107"/>
      <c r="Q112" s="107"/>
      <c r="R112" s="107"/>
      <c r="T112" s="107"/>
      <c r="AC112" s="107"/>
    </row>
    <row r="113" spans="3:29" x14ac:dyDescent="0.2">
      <c r="C113" s="107"/>
      <c r="D113" s="107"/>
      <c r="E113" s="107"/>
      <c r="F113" s="107"/>
      <c r="G113" s="118"/>
      <c r="H113" s="118"/>
      <c r="I113" s="107"/>
      <c r="J113" s="118"/>
      <c r="O113" s="107"/>
      <c r="P113" s="107"/>
      <c r="Q113" s="107"/>
      <c r="R113" s="107"/>
      <c r="T113" s="107"/>
      <c r="AC113" s="107"/>
    </row>
    <row r="114" spans="3:29" x14ac:dyDescent="0.2">
      <c r="C114" s="107"/>
      <c r="D114" s="107"/>
      <c r="E114" s="107"/>
      <c r="F114" s="107"/>
      <c r="G114" s="118"/>
      <c r="H114" s="118"/>
      <c r="I114" s="107"/>
      <c r="J114" s="118"/>
      <c r="O114" s="107"/>
      <c r="P114" s="107"/>
      <c r="Q114" s="107"/>
      <c r="R114" s="107"/>
      <c r="T114" s="107"/>
      <c r="AC114" s="107"/>
    </row>
    <row r="115" spans="3:29" x14ac:dyDescent="0.2">
      <c r="C115" s="107"/>
      <c r="D115" s="107"/>
      <c r="E115" s="107"/>
      <c r="F115" s="107"/>
      <c r="G115" s="118"/>
      <c r="H115" s="118"/>
      <c r="I115" s="107"/>
      <c r="J115" s="118"/>
      <c r="O115" s="107"/>
      <c r="P115" s="107"/>
      <c r="Q115" s="107"/>
      <c r="R115" s="107"/>
      <c r="T115" s="107"/>
      <c r="AC115" s="107"/>
    </row>
    <row r="116" spans="3:29" x14ac:dyDescent="0.2">
      <c r="C116" s="107"/>
      <c r="D116" s="107"/>
      <c r="E116" s="107"/>
      <c r="F116" s="107"/>
      <c r="G116" s="118"/>
      <c r="H116" s="118"/>
      <c r="I116" s="107"/>
      <c r="J116" s="118"/>
      <c r="O116" s="107"/>
      <c r="P116" s="107"/>
      <c r="Q116" s="107"/>
      <c r="R116" s="107"/>
      <c r="T116" s="107"/>
      <c r="AC116" s="107"/>
    </row>
    <row r="117" spans="3:29" x14ac:dyDescent="0.2">
      <c r="C117" s="107"/>
      <c r="D117" s="107"/>
      <c r="E117" s="107"/>
      <c r="F117" s="107"/>
      <c r="G117" s="118"/>
      <c r="H117" s="118"/>
      <c r="I117" s="107"/>
      <c r="J117" s="118"/>
      <c r="O117" s="107"/>
      <c r="P117" s="107"/>
      <c r="Q117" s="107"/>
      <c r="R117" s="107"/>
      <c r="T117" s="107"/>
      <c r="AC117" s="107"/>
    </row>
    <row r="118" spans="3:29" x14ac:dyDescent="0.2">
      <c r="C118" s="107"/>
      <c r="D118" s="107"/>
      <c r="E118" s="107"/>
      <c r="F118" s="107"/>
      <c r="G118" s="118"/>
      <c r="H118" s="118"/>
      <c r="I118" s="107"/>
      <c r="J118" s="118"/>
      <c r="O118" s="107"/>
      <c r="P118" s="107"/>
      <c r="Q118" s="107"/>
      <c r="R118" s="107"/>
      <c r="T118" s="107"/>
      <c r="AC118" s="107"/>
    </row>
  </sheetData>
  <mergeCells count="11">
    <mergeCell ref="U8:X8"/>
    <mergeCell ref="Y8:AA8"/>
    <mergeCell ref="A5:F5"/>
    <mergeCell ref="A6:F6"/>
    <mergeCell ref="A1:AC1"/>
    <mergeCell ref="A3:AC3"/>
    <mergeCell ref="A8:C8"/>
    <mergeCell ref="D8:L8"/>
    <mergeCell ref="M8:O8"/>
    <mergeCell ref="P8:R8"/>
    <mergeCell ref="S8:T8"/>
  </mergeCells>
  <dataValidations count="1">
    <dataValidation type="list" allowBlank="1" showInputMessage="1" showErrorMessage="1" errorTitle="SCISSIONE PAGAMENTI" error="Selezionare 'NO' se il documento non è soggeto alla Scissione Pagamenti" sqref="I12:I112" xr:uid="{00000000-0002-0000-0600-000000000000}">
      <formula1>"SI, 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R20"/>
  <sheetViews>
    <sheetView showGridLines="0" topLeftCell="C1" zoomScaleNormal="100" workbookViewId="0">
      <selection sqref="A1:Q1"/>
    </sheetView>
  </sheetViews>
  <sheetFormatPr defaultRowHeight="15" x14ac:dyDescent="0.2"/>
  <cols>
    <col min="1" max="1" width="0" style="107" hidden="1" customWidth="1"/>
    <col min="2" max="2" width="10.28515625" style="107" hidden="1" customWidth="1"/>
    <col min="3" max="3" width="15.7109375" style="120" customWidth="1"/>
    <col min="4" max="4" width="10.7109375" style="119" bestFit="1" customWidth="1"/>
    <col min="5" max="5" width="10.7109375" style="119" customWidth="1"/>
    <col min="6" max="6" width="43.7109375" style="120" customWidth="1"/>
    <col min="7" max="7" width="15.5703125" style="120" hidden="1" customWidth="1"/>
    <col min="8" max="9" width="12.140625" style="121" customWidth="1"/>
    <col min="10" max="10" width="22.85546875" style="120" customWidth="1"/>
    <col min="11" max="11" width="13.7109375" style="120" customWidth="1"/>
    <col min="12" max="12" width="21.7109375" style="107" customWidth="1"/>
    <col min="13" max="16" width="12.140625" style="107" customWidth="1"/>
    <col min="17" max="17" width="9.140625" style="107" customWidth="1"/>
    <col min="18" max="18" width="9.140625" style="150" customWidth="1"/>
    <col min="19" max="16384" width="9.140625" style="107"/>
  </cols>
  <sheetData>
    <row r="1" spans="1:18" s="90" customFormat="1" ht="23.1" customHeight="1" x14ac:dyDescent="0.2">
      <c r="A1" s="295"/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2"/>
      <c r="R1" s="201"/>
    </row>
    <row r="2" spans="1:18" s="97" customFormat="1" ht="15" customHeight="1" x14ac:dyDescent="0.2">
      <c r="R2" s="202"/>
    </row>
    <row r="3" spans="1:18" s="90" customFormat="1" ht="23.1" customHeight="1" x14ac:dyDescent="0.2">
      <c r="A3" s="270" t="s">
        <v>111</v>
      </c>
      <c r="B3" s="307"/>
      <c r="C3" s="307"/>
      <c r="D3" s="307"/>
      <c r="E3" s="307"/>
      <c r="F3" s="307"/>
      <c r="G3" s="307"/>
      <c r="H3" s="307"/>
      <c r="I3" s="307"/>
      <c r="J3" s="307"/>
      <c r="K3" s="307"/>
      <c r="L3" s="307"/>
      <c r="M3" s="307"/>
      <c r="N3" s="307"/>
      <c r="O3" s="307"/>
      <c r="P3" s="307"/>
      <c r="Q3" s="242"/>
      <c r="R3" s="201"/>
    </row>
    <row r="4" spans="1:18" s="90" customFormat="1" x14ac:dyDescent="0.2">
      <c r="A4" s="308"/>
      <c r="B4" s="308"/>
      <c r="C4" s="308"/>
      <c r="D4" s="308"/>
      <c r="E4" s="308"/>
      <c r="F4" s="308"/>
      <c r="G4" s="308"/>
      <c r="H4" s="308"/>
      <c r="I4" s="308"/>
      <c r="J4" s="308"/>
      <c r="K4" s="308"/>
      <c r="L4" s="308"/>
      <c r="M4" s="308"/>
      <c r="N4" s="308"/>
      <c r="O4" s="308"/>
      <c r="P4" s="308"/>
      <c r="Q4" s="240"/>
      <c r="R4" s="201"/>
    </row>
    <row r="5" spans="1:18" s="90" customFormat="1" ht="23.1" customHeight="1" x14ac:dyDescent="0.2">
      <c r="A5" s="291" t="s">
        <v>110</v>
      </c>
      <c r="B5" s="291"/>
      <c r="C5" s="291"/>
      <c r="D5" s="291"/>
      <c r="E5" s="291"/>
      <c r="F5" s="291"/>
      <c r="G5" s="291"/>
      <c r="H5" s="291"/>
      <c r="I5" s="292"/>
      <c r="J5" s="228" t="s">
        <v>109</v>
      </c>
      <c r="K5" s="241"/>
      <c r="L5" s="241"/>
      <c r="M5" s="241"/>
      <c r="N5" s="241"/>
      <c r="O5" s="241"/>
      <c r="P5" s="241"/>
      <c r="Q5" s="242"/>
      <c r="R5" s="201"/>
    </row>
    <row r="6" spans="1:18" s="90" customFormat="1" ht="23.1" customHeight="1" x14ac:dyDescent="0.2">
      <c r="C6" s="300" t="s">
        <v>97</v>
      </c>
      <c r="D6" s="301"/>
      <c r="E6" s="301"/>
      <c r="F6" s="301"/>
      <c r="G6" s="302"/>
      <c r="H6" s="194">
        <v>0</v>
      </c>
      <c r="I6" s="198"/>
      <c r="J6" s="298" t="s">
        <v>97</v>
      </c>
      <c r="K6" s="298"/>
      <c r="L6" s="298"/>
      <c r="M6" s="298"/>
      <c r="N6" s="299"/>
      <c r="O6" s="199">
        <v>0</v>
      </c>
      <c r="P6" s="285"/>
      <c r="Q6" s="286"/>
      <c r="R6" s="201"/>
    </row>
    <row r="7" spans="1:18" s="90" customFormat="1" ht="23.1" customHeight="1" x14ac:dyDescent="0.2">
      <c r="C7" s="300" t="s">
        <v>115</v>
      </c>
      <c r="D7" s="301"/>
      <c r="E7" s="301"/>
      <c r="F7" s="301"/>
      <c r="G7" s="195"/>
      <c r="H7" s="194">
        <v>0</v>
      </c>
      <c r="I7" s="196"/>
      <c r="J7" s="296" t="s">
        <v>115</v>
      </c>
      <c r="K7" s="296"/>
      <c r="L7" s="296"/>
      <c r="M7" s="296"/>
      <c r="N7" s="297"/>
      <c r="O7" s="197">
        <v>0</v>
      </c>
      <c r="P7" s="287"/>
      <c r="Q7" s="288"/>
      <c r="R7" s="201"/>
    </row>
    <row r="8" spans="1:18" s="90" customFormat="1" ht="23.1" customHeight="1" x14ac:dyDescent="0.2">
      <c r="C8" s="300" t="s">
        <v>116</v>
      </c>
      <c r="D8" s="301"/>
      <c r="E8" s="301"/>
      <c r="F8" s="301"/>
      <c r="G8" s="195"/>
      <c r="H8" s="194">
        <f>H6-H7</f>
        <v>0</v>
      </c>
      <c r="I8" s="192"/>
      <c r="J8" s="293" t="s">
        <v>117</v>
      </c>
      <c r="K8" s="293"/>
      <c r="L8" s="293"/>
      <c r="M8" s="293"/>
      <c r="N8" s="294"/>
      <c r="O8" s="193">
        <v>0</v>
      </c>
      <c r="P8" s="289"/>
      <c r="Q8" s="290"/>
      <c r="R8" s="201"/>
    </row>
    <row r="9" spans="1:18" s="90" customFormat="1" x14ac:dyDescent="0.2">
      <c r="C9" s="191"/>
      <c r="D9" s="191"/>
      <c r="E9" s="191"/>
      <c r="F9" s="191"/>
      <c r="G9" s="190"/>
      <c r="H9" s="189"/>
      <c r="I9" s="163"/>
      <c r="J9" s="166"/>
      <c r="K9" s="166"/>
      <c r="L9" s="166"/>
      <c r="M9" s="166"/>
      <c r="N9" s="166"/>
      <c r="O9" s="188"/>
      <c r="P9" s="303"/>
      <c r="Q9" s="242"/>
      <c r="R9" s="201"/>
    </row>
    <row r="10" spans="1:18" s="90" customFormat="1" ht="16.5" customHeight="1" x14ac:dyDescent="0.2">
      <c r="A10" s="304" t="s">
        <v>108</v>
      </c>
      <c r="B10" s="305"/>
      <c r="C10" s="305"/>
      <c r="D10" s="305"/>
      <c r="E10" s="305"/>
      <c r="F10" s="305"/>
      <c r="G10" s="305"/>
      <c r="H10" s="305"/>
      <c r="I10" s="305"/>
      <c r="J10" s="305"/>
      <c r="K10" s="305"/>
      <c r="L10" s="305"/>
      <c r="M10" s="305"/>
      <c r="N10" s="305"/>
      <c r="O10" s="305"/>
      <c r="P10" s="305"/>
      <c r="Q10" s="306"/>
      <c r="R10" s="201"/>
    </row>
    <row r="11" spans="1:18" s="90" customFormat="1" ht="23.1" customHeight="1" x14ac:dyDescent="0.2">
      <c r="A11" s="228" t="s">
        <v>14</v>
      </c>
      <c r="B11" s="247"/>
      <c r="C11" s="228" t="s">
        <v>15</v>
      </c>
      <c r="D11" s="246"/>
      <c r="E11" s="246"/>
      <c r="F11" s="246"/>
      <c r="G11" s="246"/>
      <c r="H11" s="246"/>
      <c r="I11" s="247"/>
      <c r="J11" s="228" t="s">
        <v>1</v>
      </c>
      <c r="K11" s="247"/>
      <c r="L11" s="148"/>
      <c r="M11" s="228" t="s">
        <v>64</v>
      </c>
      <c r="N11" s="246"/>
      <c r="O11" s="246"/>
      <c r="P11" s="246"/>
      <c r="Q11" s="242"/>
      <c r="R11" s="201"/>
    </row>
    <row r="12" spans="1:18" ht="36" customHeight="1" x14ac:dyDescent="0.2">
      <c r="A12" s="104" t="s">
        <v>21</v>
      </c>
      <c r="B12" s="187" t="s">
        <v>107</v>
      </c>
      <c r="C12" s="104" t="s">
        <v>24</v>
      </c>
      <c r="D12" s="105" t="s">
        <v>25</v>
      </c>
      <c r="E12" s="186" t="s">
        <v>106</v>
      </c>
      <c r="F12" s="104" t="s">
        <v>26</v>
      </c>
      <c r="G12" s="104" t="s">
        <v>28</v>
      </c>
      <c r="H12" s="141" t="s">
        <v>66</v>
      </c>
      <c r="I12" s="106" t="s">
        <v>67</v>
      </c>
      <c r="J12" s="104" t="s">
        <v>30</v>
      </c>
      <c r="K12" s="104" t="s">
        <v>31</v>
      </c>
      <c r="L12" s="203" t="s">
        <v>105</v>
      </c>
      <c r="M12" s="129" t="s">
        <v>66</v>
      </c>
      <c r="N12" s="129" t="s">
        <v>104</v>
      </c>
      <c r="O12" s="204" t="s">
        <v>114</v>
      </c>
      <c r="P12" s="129" t="s">
        <v>65</v>
      </c>
      <c r="Q12" s="200" t="s">
        <v>68</v>
      </c>
    </row>
    <row r="13" spans="1:18" x14ac:dyDescent="0.2">
      <c r="C13" s="110"/>
      <c r="D13" s="109"/>
      <c r="E13" s="109"/>
      <c r="F13" s="111"/>
      <c r="G13" s="111"/>
      <c r="H13" s="112"/>
      <c r="I13" s="112"/>
      <c r="J13" s="111"/>
      <c r="K13" s="111"/>
      <c r="L13" s="109"/>
      <c r="M13" s="112"/>
      <c r="N13" s="112"/>
      <c r="O13" s="112"/>
    </row>
    <row r="14" spans="1:18" x14ac:dyDescent="0.2">
      <c r="C14" s="107"/>
      <c r="D14" s="107"/>
      <c r="E14" s="107"/>
      <c r="F14" s="107"/>
      <c r="G14" s="107"/>
      <c r="H14" s="107"/>
      <c r="I14" s="107"/>
      <c r="J14" s="107"/>
      <c r="K14" s="185"/>
    </row>
    <row r="15" spans="1:18" x14ac:dyDescent="0.2">
      <c r="C15" s="107"/>
      <c r="D15" s="107"/>
      <c r="E15" s="107"/>
      <c r="F15" s="107"/>
      <c r="G15" s="107"/>
      <c r="H15" s="107"/>
      <c r="I15" s="107"/>
      <c r="J15" s="107"/>
      <c r="K15" s="107"/>
    </row>
    <row r="16" spans="1:18" x14ac:dyDescent="0.2">
      <c r="C16" s="107"/>
      <c r="D16" s="107"/>
      <c r="E16" s="107"/>
      <c r="F16" s="107"/>
      <c r="G16" s="107"/>
      <c r="H16" s="107"/>
      <c r="I16" s="107"/>
      <c r="J16" s="107"/>
      <c r="K16" s="107"/>
    </row>
    <row r="17" spans="3:11" x14ac:dyDescent="0.2">
      <c r="C17" s="107"/>
      <c r="D17" s="107"/>
      <c r="E17" s="107"/>
      <c r="F17" s="107"/>
      <c r="G17" s="107"/>
      <c r="H17" s="107"/>
      <c r="I17" s="107"/>
      <c r="J17" s="107"/>
      <c r="K17" s="107"/>
    </row>
    <row r="18" spans="3:11" x14ac:dyDescent="0.2">
      <c r="C18" s="107"/>
      <c r="D18" s="107"/>
      <c r="E18" s="107"/>
      <c r="F18" s="107"/>
      <c r="G18" s="107"/>
      <c r="H18" s="107"/>
      <c r="I18" s="107"/>
      <c r="J18" s="107"/>
      <c r="K18" s="107"/>
    </row>
    <row r="19" spans="3:11" x14ac:dyDescent="0.2">
      <c r="C19" s="107"/>
      <c r="D19" s="107"/>
      <c r="E19" s="107"/>
      <c r="F19" s="107"/>
      <c r="G19" s="107"/>
      <c r="H19" s="107"/>
      <c r="I19" s="107"/>
      <c r="J19" s="107"/>
      <c r="K19" s="107"/>
    </row>
    <row r="20" spans="3:11" x14ac:dyDescent="0.2">
      <c r="C20" s="107"/>
      <c r="D20" s="107"/>
      <c r="E20" s="107"/>
      <c r="F20" s="107"/>
      <c r="G20" s="107"/>
      <c r="H20" s="107"/>
      <c r="I20" s="107"/>
      <c r="J20" s="107"/>
      <c r="K20" s="107"/>
    </row>
  </sheetData>
  <mergeCells count="20">
    <mergeCell ref="A5:I5"/>
    <mergeCell ref="J8:N8"/>
    <mergeCell ref="A1:Q1"/>
    <mergeCell ref="J7:N7"/>
    <mergeCell ref="J6:N6"/>
    <mergeCell ref="C6:G6"/>
    <mergeCell ref="C7:F7"/>
    <mergeCell ref="C8:F8"/>
    <mergeCell ref="J5:Q5"/>
    <mergeCell ref="A3:Q3"/>
    <mergeCell ref="A4:Q4"/>
    <mergeCell ref="P6:Q6"/>
    <mergeCell ref="P7:Q7"/>
    <mergeCell ref="P8:Q8"/>
    <mergeCell ref="C11:I11"/>
    <mergeCell ref="A11:B11"/>
    <mergeCell ref="J11:K11"/>
    <mergeCell ref="P9:Q9"/>
    <mergeCell ref="A10:Q10"/>
    <mergeCell ref="M11:Q11"/>
  </mergeCells>
  <dataValidations count="1">
    <dataValidation type="list" allowBlank="1" showInputMessage="1" showErrorMessage="1" sqref="P13" xr:uid="{00000000-0002-0000-0700-000000000000}">
      <formula1>"SI,NO"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8</vt:i4>
      </vt:variant>
      <vt:variant>
        <vt:lpstr>Intervalli denominati</vt:lpstr>
      </vt:variant>
      <vt:variant>
        <vt:i4>4</vt:i4>
      </vt:variant>
    </vt:vector>
  </HeadingPairs>
  <TitlesOfParts>
    <vt:vector size="12" baseType="lpstr">
      <vt:lpstr>SiopeAllegatoB</vt:lpstr>
      <vt:lpstr>Fatture</vt:lpstr>
      <vt:lpstr>Mandati</vt:lpstr>
      <vt:lpstr>FattureTempi</vt:lpstr>
      <vt:lpstr>MandatiTempi</vt:lpstr>
      <vt:lpstr>IndicatoreRiduzioneDebitoCR</vt:lpstr>
      <vt:lpstr>Debiti</vt:lpstr>
      <vt:lpstr>ElencoFatture</vt:lpstr>
      <vt:lpstr>Debiti!Area_stampa</vt:lpstr>
      <vt:lpstr>ElencoFatture!Area_stampa</vt:lpstr>
      <vt:lpstr>FattureTempi!Area_stampa</vt:lpstr>
      <vt:lpstr>IndicatoreRiduzioneDebitoCR!Area_stampa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Paolo Lacognata</cp:lastModifiedBy>
  <cp:lastPrinted>2015-01-23T09:39:52Z</cp:lastPrinted>
  <dcterms:created xsi:type="dcterms:W3CDTF">1996-11-05T10:16:36Z</dcterms:created>
  <dcterms:modified xsi:type="dcterms:W3CDTF">2026-01-09T10:44:46Z</dcterms:modified>
</cp:coreProperties>
</file>