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BITI ART 33 COMMA 1 D.LGS 33_2013\ANNO 2024\DEBITI ART 33 COMMA 1 D.LGS 33_2013 - 4^ TRIM 2024\"/>
    </mc:Choice>
  </mc:AlternateContent>
  <xr:revisionPtr revIDLastSave="0" documentId="8_{252E5CEE-4190-4FFC-881C-B63365250A5F}" xr6:coauthVersionLast="36" xr6:coauthVersionMax="36" xr10:uidLastSave="{00000000-0000-0000-0000-000000000000}"/>
  <bookViews>
    <workbookView xWindow="32760" yWindow="135" windowWidth="9420" windowHeight="450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Debiti!$A$1:$AC$139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91029"/>
</workbook>
</file>

<file path=xl/calcChain.xml><?xml version="1.0" encoding="utf-8"?>
<calcChain xmlns="http://schemas.openxmlformats.org/spreadsheetml/2006/main">
  <c r="AD72" i="7" l="1"/>
  <c r="C9" i="6"/>
  <c r="G9" i="6"/>
  <c r="C10" i="6"/>
  <c r="C11" i="6"/>
  <c r="G11" i="6"/>
  <c r="C13" i="6"/>
  <c r="G13" i="6" s="1"/>
  <c r="G15" i="6"/>
  <c r="L15" i="6" s="1"/>
  <c r="J11" i="7"/>
  <c r="AD11" i="7"/>
  <c r="J12" i="7"/>
  <c r="AD12" i="7"/>
  <c r="J13" i="7"/>
  <c r="AD13" i="7"/>
  <c r="J14" i="7"/>
  <c r="AD14" i="7"/>
  <c r="J15" i="7"/>
  <c r="AD15" i="7"/>
  <c r="J16" i="7"/>
  <c r="AD16" i="7"/>
  <c r="J17" i="7"/>
  <c r="AD17" i="7"/>
  <c r="J18" i="7"/>
  <c r="AD18" i="7"/>
  <c r="J19" i="7"/>
  <c r="AD19" i="7"/>
  <c r="J20" i="7"/>
  <c r="AD20" i="7"/>
  <c r="J21" i="7"/>
  <c r="AD21" i="7"/>
  <c r="J22" i="7"/>
  <c r="AD22" i="7"/>
  <c r="J23" i="7"/>
  <c r="AD23" i="7"/>
  <c r="J24" i="7"/>
  <c r="AD24" i="7"/>
  <c r="J25" i="7"/>
  <c r="AD25" i="7"/>
  <c r="J26" i="7"/>
  <c r="AD26" i="7"/>
  <c r="J27" i="7"/>
  <c r="AD27" i="7"/>
  <c r="J28" i="7"/>
  <c r="AD28" i="7"/>
  <c r="J29" i="7"/>
  <c r="AD29" i="7"/>
  <c r="J30" i="7"/>
  <c r="AD30" i="7"/>
  <c r="J31" i="7"/>
  <c r="AD31" i="7"/>
  <c r="J32" i="7"/>
  <c r="AD32" i="7"/>
  <c r="J33" i="7"/>
  <c r="AD33" i="7"/>
  <c r="J34" i="7"/>
  <c r="AD34" i="7"/>
  <c r="J35" i="7"/>
  <c r="AD35" i="7"/>
  <c r="J36" i="7"/>
  <c r="AD36" i="7"/>
  <c r="J37" i="7"/>
  <c r="AD37" i="7"/>
  <c r="J38" i="7"/>
  <c r="AD38" i="7"/>
  <c r="J39" i="7"/>
  <c r="AD39" i="7"/>
  <c r="J40" i="7"/>
  <c r="AD40" i="7"/>
  <c r="J41" i="7"/>
  <c r="AD41" i="7"/>
  <c r="J42" i="7"/>
  <c r="AD42" i="7"/>
  <c r="J43" i="7"/>
  <c r="AD43" i="7"/>
  <c r="J44" i="7"/>
  <c r="AD44" i="7"/>
  <c r="J45" i="7"/>
  <c r="AD45" i="7"/>
  <c r="J46" i="7"/>
  <c r="AD46" i="7"/>
  <c r="J47" i="7"/>
  <c r="AD47" i="7"/>
  <c r="J48" i="7"/>
  <c r="AD48" i="7"/>
  <c r="J49" i="7"/>
  <c r="AD49" i="7"/>
  <c r="J50" i="7"/>
  <c r="AD50" i="7"/>
  <c r="J51" i="7"/>
  <c r="AD51" i="7"/>
  <c r="J52" i="7"/>
  <c r="AD52" i="7"/>
  <c r="J53" i="7"/>
  <c r="AD53" i="7"/>
  <c r="J54" i="7"/>
  <c r="AD54" i="7"/>
  <c r="J55" i="7"/>
  <c r="AD55" i="7"/>
  <c r="J56" i="7"/>
  <c r="AD56" i="7"/>
  <c r="J57" i="7"/>
  <c r="AD57" i="7"/>
  <c r="J58" i="7"/>
  <c r="AD58" i="7"/>
  <c r="J59" i="7"/>
  <c r="AD59" i="7"/>
  <c r="J60" i="7"/>
  <c r="AD60" i="7"/>
  <c r="J61" i="7"/>
  <c r="AD61" i="7"/>
  <c r="J62" i="7"/>
  <c r="AD62" i="7"/>
  <c r="J63" i="7"/>
  <c r="AD63" i="7"/>
  <c r="J64" i="7"/>
  <c r="AD64" i="7"/>
  <c r="J65" i="7"/>
  <c r="AD65" i="7"/>
  <c r="J66" i="7"/>
  <c r="AD66" i="7"/>
  <c r="J67" i="7"/>
  <c r="AD67" i="7"/>
  <c r="J68" i="7"/>
  <c r="AD68" i="7"/>
  <c r="J69" i="7"/>
  <c r="AD69" i="7"/>
  <c r="J70" i="7"/>
  <c r="AD70" i="7"/>
  <c r="J71" i="7"/>
  <c r="AD71" i="7"/>
  <c r="J72" i="7"/>
  <c r="J73" i="7"/>
  <c r="AD73" i="7"/>
  <c r="J74" i="7"/>
  <c r="AD74" i="7"/>
  <c r="J75" i="7"/>
  <c r="AD75" i="7"/>
  <c r="J76" i="7"/>
  <c r="AD76" i="7"/>
  <c r="J77" i="7"/>
  <c r="AD77" i="7"/>
  <c r="J78" i="7"/>
  <c r="AD78" i="7"/>
  <c r="G80" i="7"/>
  <c r="G5" i="7" s="1"/>
  <c r="H8" i="8"/>
  <c r="AD80" i="7" l="1"/>
  <c r="G6" i="7" s="1"/>
  <c r="C7" i="6" s="1"/>
  <c r="L13" i="6" s="1"/>
  <c r="E5" i="6" s="1"/>
</calcChain>
</file>

<file path=xl/sharedStrings.xml><?xml version="1.0" encoding="utf-8"?>
<sst xmlns="http://schemas.openxmlformats.org/spreadsheetml/2006/main" count="1431" uniqueCount="436">
  <si>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</si>
  <si>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</si>
  <si>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</si>
  <si>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</si>
  <si>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</si>
  <si>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</si>
  <si>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</si>
  <si>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</si>
  <si>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</si>
  <si>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</si>
  <si>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</si>
  <si>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</si>
  <si>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</si>
  <si>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</si>
  <si>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</si>
  <si>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</si>
  <si>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</si>
  <si>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</si>
  <si>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</si>
  <si>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</si>
  <si>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</si>
  <si>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</si>
  <si>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</si>
  <si>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</si>
  <si>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</si>
  <si>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</si>
  <si>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</si>
  <si>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</si>
  <si>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</si>
  <si>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</si>
  <si>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</si>
  <si>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</si>
  <si>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</si>
  <si>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</si>
  <si>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</si>
  <si>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</si>
  <si>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</si>
  <si>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</si>
  <si>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</si>
  <si>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</si>
  <si>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</si>
  <si>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</si>
  <si>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</si>
  <si>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</si>
  <si>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</si>
  <si>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</si>
  <si>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</si>
  <si>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</si>
  <si>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</si>
  <si>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</si>
  <si>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</si>
  <si>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</si>
  <si>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</si>
  <si>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</si>
  <si>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</si>
  <si>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</si>
  <si>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</si>
  <si>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</si>
  <si>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</si>
  <si>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</si>
  <si>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</si>
  <si>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</si>
  <si>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</si>
  <si>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</si>
  <si>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</si>
  <si>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</si>
  <si>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</si>
  <si>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</si>
  <si>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</si>
  <si>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</si>
  <si>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</si>
  <si>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</si>
  <si>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del Numero delle Imprese Creditrici - Elenco Fatture da Pagare al 31/12/2024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</si>
  <si>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</si>
  <si>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</si>
  <si>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</si>
  <si>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</si>
  <si>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</si>
  <si>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</si>
  <si>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</si>
  <si>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</si>
  <si>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</si>
  <si>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</si>
  <si>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</si>
  <si>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</si>
  <si>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</si>
  <si>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</si>
  <si>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</si>
  <si>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</si>
  <si>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</si>
  <si>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</si>
  <si>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</si>
  <si>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</si>
  <si>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</si>
  <si>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</si>
  <si>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</si>
  <si>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</si>
  <si>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</si>
  <si>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</si>
  <si>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</si>
  <si>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</si>
  <si>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</si>
  <si>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</si>
  <si>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</si>
  <si>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</si>
  <si>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</si>
  <si>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</si>
  <si>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</si>
  <si>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</si>
  <si>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</si>
  <si>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</si>
  <si>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</si>
  <si>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</si>
  <si>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</si>
  <si>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</si>
  <si>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Comune di Volpiano</t>
  </si>
  <si>
    <t>31/12/2024</t>
  </si>
  <si>
    <t>419</t>
  </si>
  <si>
    <t>SI</t>
  </si>
  <si>
    <t>B1DFECE1AC</t>
  </si>
  <si>
    <t>13702179452</t>
  </si>
  <si>
    <t>2024</t>
  </si>
  <si>
    <t>31560</t>
  </si>
  <si>
    <t>A.A.T. AZIENDA AUTONOLEGGIO TORINO</t>
  </si>
  <si>
    <t>07490100018</t>
  </si>
  <si>
    <t>6</t>
  </si>
  <si>
    <t>SETTORE  SOCIO ASSISTENZIALE EDUCATIVO CULTURALE</t>
  </si>
  <si>
    <t>1110203</t>
  </si>
  <si>
    <t/>
  </si>
  <si>
    <t>30/01/2025</t>
  </si>
  <si>
    <t>418</t>
  </si>
  <si>
    <t>13702168467</t>
  </si>
  <si>
    <t>31559</t>
  </si>
  <si>
    <t>1040503</t>
  </si>
  <si>
    <t>27/12/2024</t>
  </si>
  <si>
    <t>FATTPA 14_24</t>
  </si>
  <si>
    <t>22/12/2024</t>
  </si>
  <si>
    <t>Servizio di Trasporto mediante noleggio veicoli con conducente per alunni diversamente abili alle Scuole Secondarie di II Grado per l anno scolastico 2024/2025. Determina a contrarre e affidamento.</t>
  </si>
  <si>
    <t>B2D8C0CE74</t>
  </si>
  <si>
    <t>13662280092</t>
  </si>
  <si>
    <t>31148</t>
  </si>
  <si>
    <t>A.Z. DI PIEROBON ERMINIO</t>
  </si>
  <si>
    <t>06018350014</t>
  </si>
  <si>
    <t>PRBRMN58H16L219E</t>
  </si>
  <si>
    <t>1100403</t>
  </si>
  <si>
    <t>21/01/2025</t>
  </si>
  <si>
    <t>2024081051</t>
  </si>
  <si>
    <t>30/12/2024</t>
  </si>
  <si>
    <t>CANONE PER SERVIZIO DI EFFICIENTAMENTO E AMMODERNAMENTO TECNOLOGICO DEGLI IMPIANTI DI ILLUMINAZIONE PUBBLICA DEL COMUNE DI VOLPIANO</t>
  </si>
  <si>
    <t>8081725273</t>
  </si>
  <si>
    <t>13693577359</t>
  </si>
  <si>
    <t>31459</t>
  </si>
  <si>
    <t>A2A ILLUMINAZIONE PUBBLICA S.R.L.</t>
  </si>
  <si>
    <t>03846250987</t>
  </si>
  <si>
    <t>4</t>
  </si>
  <si>
    <t>SETTORE AMBIENTE, LAVORI PUBBLICI, PATRIMONIO E MANUTENZIONI</t>
  </si>
  <si>
    <t>1010102</t>
  </si>
  <si>
    <t>29/01/2025</t>
  </si>
  <si>
    <t>11PA</t>
  </si>
  <si>
    <t>Determinazione a contrarre e affidamento diretto, ai sensi dell art. 50, comma 1, lett. b del D.Lgs. 36/2023 per Incarico professionale per la redazione del Piano Eliminazione Barriere Architettoniche P.E.B.A. sul territorio del Comune di Volpiano. CIG: B</t>
  </si>
  <si>
    <t>NO</t>
  </si>
  <si>
    <t>B05BA6905B</t>
  </si>
  <si>
    <t>13691540409</t>
  </si>
  <si>
    <t>31386</t>
  </si>
  <si>
    <t>ARCH. D'ONOFRIO MARINA</t>
  </si>
  <si>
    <t>11683500018</t>
  </si>
  <si>
    <t>DNFMRN88E68G712A</t>
  </si>
  <si>
    <t>1010107</t>
  </si>
  <si>
    <t>014/370</t>
  </si>
  <si>
    <t>23/12/2024</t>
  </si>
  <si>
    <t>FT.VEND. COMMESSA 100559 NOVEMBRE - DICEMBRE 2024</t>
  </si>
  <si>
    <t>B36DA6AC4E</t>
  </si>
  <si>
    <t>13674578552</t>
  </si>
  <si>
    <t>31328</t>
  </si>
  <si>
    <t>24/12/2024</t>
  </si>
  <si>
    <t>ARGENTEA S.r.l.</t>
  </si>
  <si>
    <t>02260390220</t>
  </si>
  <si>
    <t>2</t>
  </si>
  <si>
    <t>SETTORE FINANZIARIO</t>
  </si>
  <si>
    <t>1010303</t>
  </si>
  <si>
    <t>23/01/2025</t>
  </si>
  <si>
    <t>34</t>
  </si>
  <si>
    <t>Decisione a contrarre per la fornitura di accessori destinati agli utenti del progetto pedibus</t>
  </si>
  <si>
    <t>B4D5ABCD61</t>
  </si>
  <si>
    <t>13683116749</t>
  </si>
  <si>
    <t>31355</t>
  </si>
  <si>
    <t>ASSOCIAZIONE NAZIONALE ITALIANA PIEDIBUS.IT</t>
  </si>
  <si>
    <t>04403000286</t>
  </si>
  <si>
    <t>92213300285</t>
  </si>
  <si>
    <t>1080103</t>
  </si>
  <si>
    <t>26/01/2025</t>
  </si>
  <si>
    <t>5/23</t>
  </si>
  <si>
    <t>20/12/2024</t>
  </si>
  <si>
    <t>VENDITA</t>
  </si>
  <si>
    <t>B0DE76D666</t>
  </si>
  <si>
    <t>13657099671</t>
  </si>
  <si>
    <t>31133</t>
  </si>
  <si>
    <t>21/12/2024</t>
  </si>
  <si>
    <t>BRICOLOR S.R.L.</t>
  </si>
  <si>
    <t>07584170018</t>
  </si>
  <si>
    <t>1010502</t>
  </si>
  <si>
    <t>20/01/2025</t>
  </si>
  <si>
    <t>1069</t>
  </si>
  <si>
    <t>Fattura Cliente Servizi di biblioteca e potenziamento attività informagiovani - Periodo: Febbraio-Dicembre 2024 - Det. 153/2024 - Cap. 1283.99, imp. 228 del 2024 - CUP J69I23000710003 - CIG B00DEDA8CA</t>
  </si>
  <si>
    <t>B00DEDA8CA</t>
  </si>
  <si>
    <t>31271</t>
  </si>
  <si>
    <t>CAeB Cooperativa</t>
  </si>
  <si>
    <t>04494490156</t>
  </si>
  <si>
    <t>1050107</t>
  </si>
  <si>
    <t>1060303</t>
  </si>
  <si>
    <t>1070</t>
  </si>
  <si>
    <t>Fattura Cliente Servizi di biblioteca e potenziamento attività informagiovani - Periodo: Febbraio-Dicembre 2024 - Det. 153/2024 - Cap. 1244.10 imp. 229 del 2024 - CUP J69I23000710003 - CIG B00DEDA8CA</t>
  </si>
  <si>
    <t>13671023238</t>
  </si>
  <si>
    <t>31270</t>
  </si>
  <si>
    <t>S/2024/0187/PA</t>
  </si>
  <si>
    <t>13695345142</t>
  </si>
  <si>
    <t>31483</t>
  </si>
  <si>
    <t>CIVISMART S.p.a.</t>
  </si>
  <si>
    <t>02121810762</t>
  </si>
  <si>
    <t>37/003</t>
  </si>
  <si>
    <t>DETERMINA SAEC N. 1892 DEL 03/12/2024</t>
  </si>
  <si>
    <t>B483D03C25</t>
  </si>
  <si>
    <t>13667745363</t>
  </si>
  <si>
    <t>31261</t>
  </si>
  <si>
    <t>EDITORI IL RISVEGLIO S.R.L.</t>
  </si>
  <si>
    <t>02707610016</t>
  </si>
  <si>
    <t>22/01/2025</t>
  </si>
  <si>
    <t>SF00168124</t>
  </si>
  <si>
    <t>5985728AFF</t>
  </si>
  <si>
    <t>13696186243</t>
  </si>
  <si>
    <t>31484</t>
  </si>
  <si>
    <t>ENEL SOLE SRL</t>
  </si>
  <si>
    <t>05999811002</t>
  </si>
  <si>
    <t>02322600541</t>
  </si>
  <si>
    <t>1080203</t>
  </si>
  <si>
    <t>00443/05</t>
  </si>
  <si>
    <t>Servizio  di elaborazione delle retribuzioni e degli adempimenti conseguenti per il Comune di Volpiano periodo 01.01.2024 – 31.12.2028. Determina a contrarre  e individuazione del sistema di aggiudicazione – CIG: ZC73BAD765</t>
  </si>
  <si>
    <t>ZC73BAD765</t>
  </si>
  <si>
    <t>13682169189</t>
  </si>
  <si>
    <t>31352</t>
  </si>
  <si>
    <t>ENTI SERVICE  S.R.L.</t>
  </si>
  <si>
    <t>02650070044</t>
  </si>
  <si>
    <t>2240</t>
  </si>
  <si>
    <t>09/12/2024</t>
  </si>
  <si>
    <t>Determinazione a contrarre e affidamento diretto ai sensi dell art. 50 comma 1 lett. a del D.lgs. n. 36/2023 per la manutenzione ordinaria degli automezzi comunali annualita 2024 - Affidamento - CIG: B1327B4B94</t>
  </si>
  <si>
    <t>B1327B4B94</t>
  </si>
  <si>
    <t>13647481479</t>
  </si>
  <si>
    <t>31041</t>
  </si>
  <si>
    <t>FERRO CAR SERVICE S.A.S.</t>
  </si>
  <si>
    <t>11494530014</t>
  </si>
  <si>
    <t>1010603</t>
  </si>
  <si>
    <t>19/01/2025</t>
  </si>
  <si>
    <t>2239</t>
  </si>
  <si>
    <t>13647481526</t>
  </si>
  <si>
    <t>31042</t>
  </si>
  <si>
    <t>000422/RPA</t>
  </si>
  <si>
    <t>16/12/2024</t>
  </si>
  <si>
    <t>94689329DF</t>
  </si>
  <si>
    <t>13626879209</t>
  </si>
  <si>
    <t>30741</t>
  </si>
  <si>
    <t>17/12/2024</t>
  </si>
  <si>
    <t>GETEC ITALIA S.P.A.</t>
  </si>
  <si>
    <t>02126260062</t>
  </si>
  <si>
    <t>1040103</t>
  </si>
  <si>
    <t>16/01/2025</t>
  </si>
  <si>
    <t>000423/RPA</t>
  </si>
  <si>
    <t>13626879305</t>
  </si>
  <si>
    <t>30742</t>
  </si>
  <si>
    <t>1060203</t>
  </si>
  <si>
    <t>000424/RPA</t>
  </si>
  <si>
    <t>13626879454</t>
  </si>
  <si>
    <t>30746</t>
  </si>
  <si>
    <t>1040203</t>
  </si>
  <si>
    <t>000425/RPA</t>
  </si>
  <si>
    <t>13626879565</t>
  </si>
  <si>
    <t>30748</t>
  </si>
  <si>
    <t>1050203</t>
  </si>
  <si>
    <t>000426/RPA</t>
  </si>
  <si>
    <t>13626879723</t>
  </si>
  <si>
    <t>30745</t>
  </si>
  <si>
    <t>1060202</t>
  </si>
  <si>
    <t>000427/RPA</t>
  </si>
  <si>
    <t>13626879805</t>
  </si>
  <si>
    <t>30743</t>
  </si>
  <si>
    <t>1100103</t>
  </si>
  <si>
    <t>000428/RPA</t>
  </si>
  <si>
    <t>13626879919</t>
  </si>
  <si>
    <t>30744</t>
  </si>
  <si>
    <t>007125/PA</t>
  </si>
  <si>
    <t>13626870210</t>
  </si>
  <si>
    <t>30739</t>
  </si>
  <si>
    <t>007126/PA</t>
  </si>
  <si>
    <t>30740</t>
  </si>
  <si>
    <t>1040303</t>
  </si>
  <si>
    <t>1090203</t>
  </si>
  <si>
    <t>1010503</t>
  </si>
  <si>
    <t>1010203</t>
  </si>
  <si>
    <t>007127/PA</t>
  </si>
  <si>
    <t>13626870391</t>
  </si>
  <si>
    <t>30751</t>
  </si>
  <si>
    <t>18/12/2024</t>
  </si>
  <si>
    <t>17/01/2025</t>
  </si>
  <si>
    <t>007128/PA</t>
  </si>
  <si>
    <t>13626870440</t>
  </si>
  <si>
    <t>30747</t>
  </si>
  <si>
    <t>007129/PA</t>
  </si>
  <si>
    <t>13626870495</t>
  </si>
  <si>
    <t>30752</t>
  </si>
  <si>
    <t>007130/PA</t>
  </si>
  <si>
    <t>13626870566</t>
  </si>
  <si>
    <t>30749</t>
  </si>
  <si>
    <t>2024  2894</t>
  </si>
  <si>
    <t>Riparazione attrezzatura e mezzi per la gestione e manutenzione del verde - annualita 2024. Affidamento e impegno di spesa. CIG: B086EDEF58</t>
  </si>
  <si>
    <t>B086EDEF58</t>
  </si>
  <si>
    <t>13684744046</t>
  </si>
  <si>
    <t>31357</t>
  </si>
  <si>
    <t>28/12/2024</t>
  </si>
  <si>
    <t>GIACHINO GARDEN FRANCO GIACHINO</t>
  </si>
  <si>
    <t>05015270019</t>
  </si>
  <si>
    <t>GCHFNC64H03L219M</t>
  </si>
  <si>
    <t>27/01/2025</t>
  </si>
  <si>
    <t>FVL1285/24</t>
  </si>
  <si>
    <t>B49CC2D2B6</t>
  </si>
  <si>
    <t>31200</t>
  </si>
  <si>
    <t>INFOCLIP S.r.l.</t>
  </si>
  <si>
    <t>04842560965</t>
  </si>
  <si>
    <t>1050102</t>
  </si>
  <si>
    <t>1100402</t>
  </si>
  <si>
    <t>211</t>
  </si>
  <si>
    <t>Manutenzione classificatore automatico installato presso gli uffici Anagrafe e Stato Civile – Anno 2024. Affidamento servizio e prenotazione impegno di spesa.</t>
  </si>
  <si>
    <t>Z523D665B5</t>
  </si>
  <si>
    <t>13700139554</t>
  </si>
  <si>
    <t>31506</t>
  </si>
  <si>
    <t>ISO. MAG S.r.l.</t>
  </si>
  <si>
    <t>03535370047</t>
  </si>
  <si>
    <t>1</t>
  </si>
  <si>
    <t>SETTORE AMMINISTRATIVO E SERVIZI ALLA PERSONA</t>
  </si>
  <si>
    <t>1010703</t>
  </si>
  <si>
    <t>2040/240032320</t>
  </si>
  <si>
    <t>CLI 00603327</t>
  </si>
  <si>
    <t>B22D6D3D8F</t>
  </si>
  <si>
    <t>13704146165</t>
  </si>
  <si>
    <t>31575</t>
  </si>
  <si>
    <t>MYO S.P.A..</t>
  </si>
  <si>
    <t>03222970406</t>
  </si>
  <si>
    <t>1010702</t>
  </si>
  <si>
    <t>1000012</t>
  </si>
  <si>
    <t>FATTURA SPLIT PAYMENT ACCOMP. CONTRIBUTO CONAI ASSOLTO SCISSIONE DEI PAGAMENTI                                                IVA VERSATA DAL COMMITTENTE AI SENSI DELL'ART.17-ter DPR 633/72</t>
  </si>
  <si>
    <t>B4B0470276</t>
  </si>
  <si>
    <t>13671325293</t>
  </si>
  <si>
    <t>31272</t>
  </si>
  <si>
    <t>NE-VE di NEGRO M.C. &amp; VEZZETTI E. s.n.c</t>
  </si>
  <si>
    <t>00480350016</t>
  </si>
  <si>
    <t>1010602</t>
  </si>
  <si>
    <t>2080</t>
  </si>
  <si>
    <t>Webinar in diretta streaming dal titolo: Il programma passweb: le nuove procedure di lavorazione telematica, delle pratiche di gestione pubblica TFR e TFS e delle riqualificazioni pensioni (in generale e nel caso della riforma dei CCNL). La prescrizione dei contributi, gestione pubblica ai sensi della circolare INPS 25 del 2020 e le relative novita tecnico normative a partire dal 1 gennaio 2024.</t>
  </si>
  <si>
    <t>B4CF13798D</t>
  </si>
  <si>
    <t>13666194005</t>
  </si>
  <si>
    <t>31221</t>
  </si>
  <si>
    <t>OPERA S.R.L.</t>
  </si>
  <si>
    <t>05994580727</t>
  </si>
  <si>
    <t>7</t>
  </si>
  <si>
    <t>SETTORE SERVIZI DI STAFF</t>
  </si>
  <si>
    <t>1379</t>
  </si>
  <si>
    <t>Ft Split Payment ex art.17-ter DPR 633/72</t>
  </si>
  <si>
    <t>99433453DF</t>
  </si>
  <si>
    <t>13671530910</t>
  </si>
  <si>
    <t>31273</t>
  </si>
  <si>
    <t>PANPERFOCACCIA Società Cooperativa Sociale - Onlus</t>
  </si>
  <si>
    <t>10842110016</t>
  </si>
  <si>
    <t>294</t>
  </si>
  <si>
    <t>Fornitura arredi per archivio storico. Affidamento e impegno di spesa.</t>
  </si>
  <si>
    <t>B49D177012</t>
  </si>
  <si>
    <t>13652405725</t>
  </si>
  <si>
    <t>31124</t>
  </si>
  <si>
    <t>PROMAL S.R.L.</t>
  </si>
  <si>
    <t>05173030015</t>
  </si>
  <si>
    <t>2050103</t>
  </si>
  <si>
    <t>001890/24</t>
  </si>
  <si>
    <t>Z04392CB05</t>
  </si>
  <si>
    <t>31554</t>
  </si>
  <si>
    <t>S.A.E.T. ASCENSORI DI PIETRANTONIO &amp; C. S.N.C.</t>
  </si>
  <si>
    <t>02598760011</t>
  </si>
  <si>
    <t>001891/24</t>
  </si>
  <si>
    <t>31555</t>
  </si>
  <si>
    <t>F7638</t>
  </si>
  <si>
    <t>B1322FB5E3</t>
  </si>
  <si>
    <t>13684408895</t>
  </si>
  <si>
    <t>31356</t>
  </si>
  <si>
    <t>SABAFER S.R.L.</t>
  </si>
  <si>
    <t>05334080016</t>
  </si>
  <si>
    <t>2024   754</t>
  </si>
  <si>
    <t>Servizio di progettazione esecutiva, direzione dei lavori, contabilita e coordinamento sicurezza in fase di progettazione ed esecuzione e CRE dell intervento nominato: Realizzazione del cortile prospiciente la nuova biblioteca presso la scuola media - Affidamento CIG B4106CF331.</t>
  </si>
  <si>
    <t>B4106CF331</t>
  </si>
  <si>
    <t>13654560629</t>
  </si>
  <si>
    <t>31132</t>
  </si>
  <si>
    <t>SERTEC ENGINEERING CONSULTING S.R.L.</t>
  </si>
  <si>
    <t>00495550014</t>
  </si>
  <si>
    <t>2080101</t>
  </si>
  <si>
    <t>2024/6740/2</t>
  </si>
  <si>
    <t>Procedura di acquisto n.796072 - Ordinativo esecuzione immediata n.8085897 del 01.10.2024</t>
  </si>
  <si>
    <t>B340C9C26B</t>
  </si>
  <si>
    <t>13672723026</t>
  </si>
  <si>
    <t>31301</t>
  </si>
  <si>
    <t>SISCOM S.P.A.</t>
  </si>
  <si>
    <t>01778000040</t>
  </si>
  <si>
    <t>2024/6814/2</t>
  </si>
  <si>
    <t>Procedura di acquisto n.879442 - Ordinativo esecuzione immediata n.8206673 del 21.11.2024</t>
  </si>
  <si>
    <t>B46353467D</t>
  </si>
  <si>
    <t>13682288275</t>
  </si>
  <si>
    <t>31353</t>
  </si>
  <si>
    <t>220/FPA</t>
  </si>
  <si>
    <t>8800475DB3</t>
  </si>
  <si>
    <t>13632392513</t>
  </si>
  <si>
    <t>30871</t>
  </si>
  <si>
    <t>STRANAIDEA S.C.S.</t>
  </si>
  <si>
    <t>05188910011</t>
  </si>
  <si>
    <t>1100503</t>
  </si>
  <si>
    <t>1951</t>
  </si>
  <si>
    <t>cessione di aree - DETERMINA DI INCARICO N. 571 DEL 2/8/2021 - CIG. ZF732A963B</t>
  </si>
  <si>
    <t>ZF732A963B</t>
  </si>
  <si>
    <t>13673123833</t>
  </si>
  <si>
    <t>31315</t>
  </si>
  <si>
    <t>STUDIO NOTARILE CIGNETTI MASELLI</t>
  </si>
  <si>
    <t>09885980012</t>
  </si>
  <si>
    <t>FPA 32/24</t>
  </si>
  <si>
    <t>29/12/2024</t>
  </si>
  <si>
    <t>Determinazione a contrarre e affidamento diretto, ai sensi dell art. 50, comma 1, lett. b) del Dlgs. n. 36/2023, per l incarico di saggi archeologici preliminari, dell intervento denominato PNRR M4 C1 I1.1 - Realizzazione del nuovo asilo nido in Via Padova . CIG B337F8868C.</t>
  </si>
  <si>
    <t>B337F8868C</t>
  </si>
  <si>
    <t>13688189819</t>
  </si>
  <si>
    <t>31366</t>
  </si>
  <si>
    <t>STUDIUM S.A.S. DI FRIDA OCCELLI</t>
  </si>
  <si>
    <t>08969550014</t>
  </si>
  <si>
    <t>2060201</t>
  </si>
  <si>
    <t>28/01/2025</t>
  </si>
  <si>
    <t>TOTALE FATTURE: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</si>
</sst>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_-* #,##0_-;\-* #,##0_-;_-* &quot;-&quot;_-;_-@_-"/>
    <numFmt numFmtId="199" formatCode="_-[$€-2]\ * #,##0.00_-;\-[$€-2]\ * #,##0.00_-;_-[$€-2]\ * &quot;-&quot;??_-"/>
  </numFmts>
  <fonts count="39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AEBD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8" fillId="0" borderId="0" applyFont="0" applyFill="0" applyBorder="0" applyAlignment="0" applyProtection="0"/>
    <xf numFmtId="0" fontId="7" fillId="7" borderId="1" applyNumberFormat="0" applyAlignment="0" applyProtection="0"/>
    <xf numFmtId="169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3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0" fontId="17" fillId="0" borderId="22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0" fontId="17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0" fontId="17" fillId="0" borderId="27" xfId="32" applyNumberFormat="1" applyFont="1" applyBorder="1" applyAlignment="1" applyProtection="1">
      <alignment horizontal="center" vertical="center"/>
    </xf>
    <xf numFmtId="0" fontId="17" fillId="0" borderId="22" xfId="32" applyNumberFormat="1" applyFont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right" vertical="center"/>
    </xf>
    <xf numFmtId="0" fontId="2" fillId="0" borderId="0" xfId="32" applyNumberFormat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right" vertical="center"/>
    </xf>
    <xf numFmtId="4" fontId="1" fillId="30" borderId="21" xfId="0" applyNumberFormat="1" applyFont="1" applyFill="1" applyBorder="1" applyAlignment="1"/>
    <xf numFmtId="1" fontId="1" fillId="30" borderId="21" xfId="0" applyNumberFormat="1" applyFont="1" applyFill="1" applyBorder="1" applyAlignment="1"/>
    <xf numFmtId="1" fontId="1" fillId="30" borderId="14" xfId="0" applyNumberFormat="1" applyFont="1" applyFill="1" applyBorder="1" applyAlignment="1"/>
    <xf numFmtId="49" fontId="22" fillId="17" borderId="28" xfId="0" applyNumberFormat="1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3" fillId="17" borderId="30" xfId="0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8" xfId="32" applyNumberFormat="1" applyFont="1" applyBorder="1" applyAlignment="1" applyProtection="1">
      <alignment horizontal="center" vertical="center" wrapText="1"/>
    </xf>
    <xf numFmtId="0" fontId="17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29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Border="1" applyAlignment="1" applyProtection="1">
      <alignment horizontal="left" vertical="center"/>
    </xf>
    <xf numFmtId="0" fontId="17" fillId="0" borderId="21" xfId="32" applyNumberFormat="1" applyFont="1" applyBorder="1" applyAlignment="1" applyProtection="1">
      <alignment horizontal="left" vertical="center"/>
    </xf>
    <xf numFmtId="0" fontId="17" fillId="24" borderId="14" xfId="32" applyNumberFormat="1" applyFont="1" applyFill="1" applyBorder="1" applyAlignment="1" applyProtection="1">
      <alignment horizontal="center" vertical="center"/>
    </xf>
    <xf numFmtId="0" fontId="17" fillId="24" borderId="26" xfId="32" applyNumberFormat="1" applyFont="1" applyFill="1" applyBorder="1" applyAlignment="1" applyProtection="1">
      <alignment horizontal="center" vertical="center"/>
    </xf>
    <xf numFmtId="4" fontId="17" fillId="6" borderId="12" xfId="32" applyNumberFormat="1" applyFont="1" applyFill="1" applyBorder="1" applyAlignment="1" applyProtection="1">
      <alignment horizontal="left" vertical="center" wrapText="1"/>
    </xf>
    <xf numFmtId="4" fontId="17" fillId="6" borderId="13" xfId="32" applyNumberFormat="1" applyFont="1" applyFill="1" applyBorder="1" applyAlignment="1" applyProtection="1">
      <alignment horizontal="left" vertical="center" wrapText="1"/>
    </xf>
    <xf numFmtId="4" fontId="17" fillId="6" borderId="23" xfId="32" applyNumberFormat="1" applyFont="1" applyFill="1" applyBorder="1" applyAlignment="1" applyProtection="1">
      <alignment horizontal="left" vertical="center" wrapText="1"/>
    </xf>
    <xf numFmtId="0" fontId="17" fillId="0" borderId="19" xfId="32" applyNumberFormat="1" applyFont="1" applyBorder="1" applyAlignment="1" applyProtection="1">
      <alignment horizontal="left" vertical="center"/>
    </xf>
    <xf numFmtId="0" fontId="17" fillId="0" borderId="27" xfId="32" applyNumberFormat="1" applyFont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6"/>
    </row>
    <row r="2" spans="1:12" s="62" customFormat="1" ht="23.1" customHeight="1" x14ac:dyDescent="0.2">
      <c r="A2" s="217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9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9" t="s">
        <v>12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30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20" t="s">
        <v>55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30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2" t="s">
        <v>13</v>
      </c>
      <c r="AB4" s="223"/>
      <c r="AC4" s="223"/>
      <c r="AD4" s="223"/>
      <c r="AE4" s="223"/>
      <c r="AF4" s="223"/>
      <c r="AG4" s="224"/>
      <c r="AH4" s="32">
        <v>30</v>
      </c>
    </row>
    <row r="5" spans="1:34" s="15" customFormat="1" ht="23.1" customHeight="1" x14ac:dyDescent="0.2">
      <c r="A5" s="220" t="s">
        <v>14</v>
      </c>
      <c r="B5" s="221"/>
      <c r="C5" s="225"/>
      <c r="D5" s="220" t="s">
        <v>15</v>
      </c>
      <c r="E5" s="221"/>
      <c r="F5" s="221"/>
      <c r="G5" s="221"/>
      <c r="H5" s="225"/>
      <c r="I5" s="220" t="s">
        <v>16</v>
      </c>
      <c r="J5" s="221"/>
      <c r="K5" s="225"/>
      <c r="L5" s="220" t="s">
        <v>1</v>
      </c>
      <c r="M5" s="221"/>
      <c r="N5" s="221"/>
      <c r="O5" s="220" t="s">
        <v>17</v>
      </c>
      <c r="P5" s="225"/>
      <c r="Q5" s="220" t="s">
        <v>18</v>
      </c>
      <c r="R5" s="221"/>
      <c r="S5" s="221"/>
      <c r="T5" s="225"/>
      <c r="U5" s="220" t="s">
        <v>19</v>
      </c>
      <c r="V5" s="221"/>
      <c r="W5" s="221"/>
      <c r="X5" s="58" t="s">
        <v>47</v>
      </c>
      <c r="Y5" s="220" t="s">
        <v>20</v>
      </c>
      <c r="Z5" s="225"/>
      <c r="AA5" s="226" t="s">
        <v>41</v>
      </c>
      <c r="AB5" s="227"/>
      <c r="AC5" s="227"/>
      <c r="AD5" s="227"/>
      <c r="AE5" s="227"/>
      <c r="AF5" s="227"/>
      <c r="AG5" s="227"/>
      <c r="AH5" s="228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O5:P5"/>
    <mergeCell ref="Q5:T5"/>
    <mergeCell ref="U5:W5"/>
    <mergeCell ref="AA4:AG4"/>
    <mergeCell ref="Y5:Z5"/>
    <mergeCell ref="AA5:AH5"/>
    <mergeCell ref="A1:AH1"/>
    <mergeCell ref="A3:AH3"/>
    <mergeCell ref="A5:C5"/>
    <mergeCell ref="D5:H5"/>
    <mergeCell ref="I5:K5"/>
    <mergeCell ref="L5:N5"/>
  </mergeCells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4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7" t="s">
        <v>54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3"/>
      <c r="P3" s="233"/>
      <c r="Q3" s="233"/>
      <c r="R3" s="234"/>
    </row>
    <row r="4" spans="1:18" ht="23.1" customHeight="1" x14ac:dyDescent="0.2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4"/>
    </row>
    <row r="5" spans="1:18" s="62" customFormat="1" ht="23.1" customHeight="1" x14ac:dyDescent="0.2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5" t="s">
        <v>13</v>
      </c>
      <c r="L5" s="236"/>
      <c r="M5" s="236"/>
      <c r="N5" s="236"/>
      <c r="O5" s="236"/>
      <c r="P5" s="236"/>
      <c r="Q5" s="237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6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6" t="s">
        <v>57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8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2"/>
      <c r="AE4" s="249"/>
      <c r="AF4" s="249"/>
      <c r="AG4" s="249"/>
      <c r="AH4" s="250"/>
      <c r="AI4" s="243"/>
    </row>
    <row r="5" spans="1:38" s="90" customFormat="1" ht="23.1" customHeight="1" x14ac:dyDescent="0.2">
      <c r="A5" s="226" t="s">
        <v>14</v>
      </c>
      <c r="B5" s="240"/>
      <c r="C5" s="241"/>
      <c r="D5" s="226" t="s">
        <v>15</v>
      </c>
      <c r="E5" s="240"/>
      <c r="F5" s="240"/>
      <c r="G5" s="240"/>
      <c r="H5" s="240"/>
      <c r="I5" s="240"/>
      <c r="J5" s="240"/>
      <c r="K5" s="241"/>
      <c r="L5" s="226" t="s">
        <v>16</v>
      </c>
      <c r="M5" s="240"/>
      <c r="N5" s="241"/>
      <c r="O5" s="226" t="s">
        <v>1</v>
      </c>
      <c r="P5" s="240"/>
      <c r="Q5" s="240"/>
      <c r="R5" s="226" t="s">
        <v>17</v>
      </c>
      <c r="S5" s="241"/>
      <c r="T5" s="226" t="s">
        <v>18</v>
      </c>
      <c r="U5" s="240"/>
      <c r="V5" s="240"/>
      <c r="W5" s="241"/>
      <c r="X5" s="226" t="s">
        <v>19</v>
      </c>
      <c r="Y5" s="240"/>
      <c r="Z5" s="240"/>
      <c r="AA5" s="103" t="s">
        <v>47</v>
      </c>
      <c r="AB5" s="226" t="s">
        <v>20</v>
      </c>
      <c r="AC5" s="241"/>
      <c r="AD5" s="226" t="s">
        <v>64</v>
      </c>
      <c r="AE5" s="242"/>
      <c r="AF5" s="242"/>
      <c r="AG5" s="242"/>
      <c r="AH5" s="242"/>
      <c r="AI5" s="243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8"/>
      <c r="AK6" s="239"/>
      <c r="AL6" s="239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L5:N5"/>
    <mergeCell ref="O5:Q5"/>
    <mergeCell ref="R5:S5"/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7" t="s">
        <v>56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4"/>
    </row>
    <row r="4" spans="1:15" ht="23.1" customHeight="1" x14ac:dyDescent="0.2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4"/>
    </row>
    <row r="5" spans="1:15" s="62" customFormat="1" ht="23.1" customHeight="1" x14ac:dyDescent="0.2">
      <c r="A5" s="231" t="s">
        <v>63</v>
      </c>
      <c r="B5" s="232"/>
      <c r="C5" s="232"/>
      <c r="D5" s="232"/>
      <c r="E5" s="232"/>
      <c r="F5" s="232"/>
      <c r="G5" s="232"/>
      <c r="H5" s="232"/>
      <c r="I5" s="232"/>
      <c r="J5" s="232"/>
      <c r="K5" s="251" t="s">
        <v>64</v>
      </c>
      <c r="L5" s="252"/>
      <c r="M5" s="252"/>
      <c r="N5" s="252"/>
      <c r="O5" s="253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5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7"/>
    </row>
    <row r="3" spans="1:16" s="90" customFormat="1" ht="23.1" customHeight="1" x14ac:dyDescent="0.2">
      <c r="A3" s="273" t="s">
        <v>103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5"/>
    </row>
    <row r="4" spans="1:16" s="90" customFormat="1" ht="23.1" customHeight="1" x14ac:dyDescent="0.2">
      <c r="A4" s="98"/>
      <c r="B4" s="101"/>
      <c r="C4" s="179"/>
      <c r="D4" s="179"/>
      <c r="E4" s="140"/>
      <c r="F4" s="179"/>
      <c r="J4" s="178"/>
      <c r="K4" s="165"/>
      <c r="L4" s="165"/>
      <c r="M4" s="164"/>
    </row>
    <row r="5" spans="1:16" s="90" customFormat="1" ht="32.25" customHeight="1" x14ac:dyDescent="0.2">
      <c r="A5" s="268" t="s">
        <v>102</v>
      </c>
      <c r="B5" s="269"/>
      <c r="C5" s="186" t="s">
        <v>101</v>
      </c>
      <c r="D5" s="185"/>
      <c r="E5" s="184" t="str">
        <f>IF(OR(L13="SI",L15="SI"),"SI","NO")</f>
        <v>SI</v>
      </c>
      <c r="F5" s="161"/>
      <c r="G5" s="161"/>
      <c r="H5" s="161"/>
      <c r="I5" s="161"/>
      <c r="J5" s="161"/>
      <c r="K5" s="161"/>
      <c r="L5" s="161"/>
      <c r="M5" s="159"/>
      <c r="N5" s="254" t="s">
        <v>100</v>
      </c>
      <c r="O5" s="255"/>
    </row>
    <row r="6" spans="1:16" s="90" customFormat="1" ht="23.1" customHeight="1" x14ac:dyDescent="0.2">
      <c r="A6" s="98"/>
      <c r="B6" s="101"/>
      <c r="C6" s="102"/>
      <c r="D6" s="179"/>
      <c r="E6" s="183"/>
      <c r="F6" s="179"/>
      <c r="J6" s="178"/>
      <c r="K6" s="165"/>
      <c r="L6" s="165"/>
      <c r="M6" s="164"/>
    </row>
    <row r="7" spans="1:16" s="90" customFormat="1" ht="23.1" customHeight="1" x14ac:dyDescent="0.2">
      <c r="A7" s="258" t="s">
        <v>99</v>
      </c>
      <c r="B7" s="277"/>
      <c r="C7" s="163">
        <f>Debiti!G6</f>
        <v>29</v>
      </c>
      <c r="D7" s="161"/>
      <c r="E7" s="263" t="s">
        <v>113</v>
      </c>
      <c r="F7" s="264"/>
      <c r="G7" s="264"/>
      <c r="H7" s="97"/>
      <c r="I7" s="182"/>
      <c r="J7" s="181"/>
      <c r="K7" s="97"/>
      <c r="L7" s="172"/>
      <c r="M7" s="180"/>
      <c r="N7" s="254" t="s">
        <v>98</v>
      </c>
      <c r="O7" s="255"/>
      <c r="P7" s="255"/>
    </row>
    <row r="8" spans="1:16" s="90" customFormat="1" ht="23.1" customHeight="1" x14ac:dyDescent="0.2">
      <c r="A8" s="98"/>
      <c r="B8" s="101"/>
      <c r="C8" s="102"/>
      <c r="D8" s="179"/>
      <c r="E8" s="140"/>
      <c r="F8" s="102"/>
      <c r="G8" s="99"/>
      <c r="J8" s="178"/>
      <c r="K8" s="165"/>
      <c r="L8" s="165"/>
      <c r="M8" s="164"/>
    </row>
    <row r="9" spans="1:16" s="90" customFormat="1" ht="23.1" customHeight="1" x14ac:dyDescent="0.2">
      <c r="A9" s="270" t="s">
        <v>97</v>
      </c>
      <c r="B9" s="276"/>
      <c r="C9" s="173">
        <f>ElencoFatture!O6</f>
        <v>0</v>
      </c>
      <c r="D9" s="174"/>
      <c r="E9" s="270" t="s">
        <v>91</v>
      </c>
      <c r="F9" s="271" t="s">
        <v>96</v>
      </c>
      <c r="G9" s="177">
        <f>C9/100*5</f>
        <v>0</v>
      </c>
      <c r="J9" s="161"/>
      <c r="L9" s="161"/>
      <c r="M9" s="159"/>
    </row>
    <row r="10" spans="1:16" s="90" customFormat="1" ht="23.1" customHeight="1" x14ac:dyDescent="0.2">
      <c r="A10" s="270" t="s">
        <v>95</v>
      </c>
      <c r="B10" s="271"/>
      <c r="C10" s="173">
        <f>ElencoFatture!O7</f>
        <v>0</v>
      </c>
      <c r="D10" s="174"/>
      <c r="E10" s="176"/>
      <c r="F10" s="176"/>
      <c r="G10" s="175"/>
      <c r="H10" s="161"/>
      <c r="I10" s="161"/>
      <c r="J10" s="161"/>
      <c r="K10" s="161"/>
      <c r="L10" s="161"/>
      <c r="M10" s="159"/>
    </row>
    <row r="11" spans="1:16" s="90" customFormat="1" ht="23.1" customHeight="1" x14ac:dyDescent="0.2">
      <c r="A11" s="270" t="s">
        <v>94</v>
      </c>
      <c r="B11" s="272"/>
      <c r="C11" s="173">
        <f>ElencoFatture!O8</f>
        <v>0</v>
      </c>
      <c r="D11" s="174"/>
      <c r="E11" s="270" t="s">
        <v>91</v>
      </c>
      <c r="F11" s="276"/>
      <c r="G11" s="173">
        <f>C11/100*5</f>
        <v>0</v>
      </c>
      <c r="H11" s="161"/>
      <c r="I11" s="262"/>
      <c r="J11" s="262"/>
      <c r="K11" s="97"/>
      <c r="L11" s="172"/>
      <c r="M11" s="159"/>
      <c r="N11" s="254" t="s">
        <v>93</v>
      </c>
      <c r="O11" s="255"/>
      <c r="P11" s="255"/>
    </row>
    <row r="12" spans="1:16" s="90" customFormat="1" ht="23.1" customHeight="1" x14ac:dyDescent="0.2">
      <c r="A12" s="170"/>
      <c r="B12" s="169"/>
      <c r="C12" s="167"/>
      <c r="D12" s="130"/>
      <c r="E12" s="168"/>
      <c r="F12" s="167"/>
      <c r="G12" s="166"/>
      <c r="I12" s="99"/>
      <c r="J12" s="101"/>
      <c r="K12" s="165"/>
      <c r="L12" s="100"/>
      <c r="M12" s="164"/>
    </row>
    <row r="13" spans="1:16" s="90" customFormat="1" ht="23.1" customHeight="1" x14ac:dyDescent="0.2">
      <c r="A13" s="258" t="s">
        <v>92</v>
      </c>
      <c r="B13" s="259"/>
      <c r="C13" s="163">
        <f>C11</f>
        <v>0</v>
      </c>
      <c r="D13" s="171"/>
      <c r="E13" s="258" t="s">
        <v>91</v>
      </c>
      <c r="F13" s="259"/>
      <c r="G13" s="162">
        <f>C13/100*5</f>
        <v>0</v>
      </c>
      <c r="H13" s="161"/>
      <c r="I13" s="260" t="s">
        <v>90</v>
      </c>
      <c r="J13" s="261"/>
      <c r="L13" s="160" t="str">
        <f>IF(ROUND(C7,2)&lt;=ROUND(G13,2),"SI","NO")</f>
        <v>NO</v>
      </c>
      <c r="M13" s="159"/>
      <c r="N13" s="256" t="s">
        <v>89</v>
      </c>
      <c r="O13" s="257"/>
    </row>
    <row r="14" spans="1:16" s="90" customFormat="1" ht="23.1" customHeight="1" x14ac:dyDescent="0.2">
      <c r="A14" s="170"/>
      <c r="B14" s="169"/>
      <c r="C14" s="167"/>
      <c r="D14" s="130"/>
      <c r="E14" s="168"/>
      <c r="F14" s="167"/>
      <c r="G14" s="166"/>
      <c r="I14" s="99"/>
      <c r="J14" s="101"/>
      <c r="K14" s="165"/>
      <c r="L14" s="100"/>
      <c r="M14" s="164"/>
    </row>
    <row r="15" spans="1:16" s="90" customFormat="1" ht="23.1" customHeight="1" x14ac:dyDescent="0.2">
      <c r="A15" s="258" t="s">
        <v>88</v>
      </c>
      <c r="B15" s="277"/>
      <c r="C15" s="163">
        <v>0</v>
      </c>
      <c r="D15" s="97"/>
      <c r="E15" s="258" t="s">
        <v>87</v>
      </c>
      <c r="F15" s="259"/>
      <c r="G15" s="162">
        <f>IF(OR(C15=0, C15="0,00"),0,C7/C15)</f>
        <v>0</v>
      </c>
      <c r="H15" s="161"/>
      <c r="I15" s="260" t="s">
        <v>86</v>
      </c>
      <c r="J15" s="261"/>
      <c r="L15" s="160" t="str">
        <f>IF(G15&lt;=0.9,"SI","NO")</f>
        <v>SI</v>
      </c>
      <c r="M15" s="159"/>
      <c r="N15" s="256" t="s">
        <v>85</v>
      </c>
      <c r="O15" s="257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8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79" t="s">
        <v>84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</row>
    <row r="19" spans="1:13" x14ac:dyDescent="0.2">
      <c r="A19" s="280" t="s">
        <v>83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</row>
    <row r="20" spans="1:13" x14ac:dyDescent="0.2">
      <c r="A20" s="278" t="s">
        <v>82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</row>
    <row r="21" spans="1:13" x14ac:dyDescent="0.2">
      <c r="A21" s="157" t="s">
        <v>81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</row>
    <row r="22" spans="1:13" x14ac:dyDescent="0.2">
      <c r="A22" s="278" t="s">
        <v>80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</row>
    <row r="23" spans="1:13" x14ac:dyDescent="0.2">
      <c r="A23" s="278" t="s">
        <v>79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</row>
    <row r="24" spans="1:13" x14ac:dyDescent="0.2">
      <c r="A24" s="278" t="s">
        <v>78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</row>
    <row r="25" spans="1:13" x14ac:dyDescent="0.2">
      <c r="A25" s="278" t="s">
        <v>77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</row>
    <row r="26" spans="1:13" x14ac:dyDescent="0.2">
      <c r="A26" s="156" t="s">
        <v>76</v>
      </c>
      <c r="B26" s="153"/>
      <c r="C26" s="155"/>
      <c r="D26" s="155"/>
      <c r="E26" s="155"/>
      <c r="F26" s="155"/>
      <c r="G26" s="153"/>
      <c r="H26" s="153"/>
      <c r="I26" s="153"/>
      <c r="J26" s="153"/>
      <c r="K26" s="154"/>
      <c r="L26" s="154"/>
      <c r="M26" s="153"/>
    </row>
    <row r="27" spans="1:13" x14ac:dyDescent="0.2">
      <c r="A27" s="152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GridLines="0" tabSelected="1" topLeftCell="C1" zoomScaleNormal="100" workbookViewId="0">
      <selection activeCell="R70" sqref="R70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3" style="107" hidden="1" customWidth="1"/>
    <col min="31" max="16384" width="9.140625" style="107"/>
  </cols>
  <sheetData>
    <row r="1" spans="1:30" s="90" customFormat="1" ht="23.1" customHeight="1" x14ac:dyDescent="0.2">
      <c r="A1" s="244" t="s">
        <v>115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30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</row>
    <row r="3" spans="1:30" s="90" customFormat="1" ht="23.1" customHeight="1" x14ac:dyDescent="0.2">
      <c r="A3" s="273" t="s">
        <v>72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4"/>
    </row>
    <row r="4" spans="1:30" s="90" customFormat="1" ht="23.1" customHeight="1" x14ac:dyDescent="0.2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</row>
    <row r="5" spans="1:30" s="90" customFormat="1" ht="23.1" customHeight="1" x14ac:dyDescent="0.2">
      <c r="A5" s="268" t="s">
        <v>73</v>
      </c>
      <c r="B5" s="281"/>
      <c r="C5" s="281"/>
      <c r="D5" s="281"/>
      <c r="E5" s="281"/>
      <c r="F5" s="282"/>
      <c r="G5" s="211">
        <f>(G80)</f>
        <v>204756.43000000005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</row>
    <row r="6" spans="1:30" s="90" customFormat="1" ht="23.1" customHeight="1" x14ac:dyDescent="0.2">
      <c r="A6" s="268" t="s">
        <v>74</v>
      </c>
      <c r="B6" s="281"/>
      <c r="C6" s="281"/>
      <c r="D6" s="281"/>
      <c r="E6" s="281"/>
      <c r="F6" s="281"/>
      <c r="G6" s="213">
        <f>(AD80)</f>
        <v>29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</row>
    <row r="7" spans="1:30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</row>
    <row r="8" spans="1:30" s="90" customFormat="1" ht="23.1" customHeight="1" x14ac:dyDescent="0.2">
      <c r="A8" s="226" t="s">
        <v>14</v>
      </c>
      <c r="B8" s="240"/>
      <c r="C8" s="241"/>
      <c r="D8" s="226" t="s">
        <v>15</v>
      </c>
      <c r="E8" s="240"/>
      <c r="F8" s="240"/>
      <c r="G8" s="240"/>
      <c r="H8" s="240"/>
      <c r="I8" s="240"/>
      <c r="J8" s="240"/>
      <c r="K8" s="240"/>
      <c r="L8" s="241"/>
      <c r="M8" s="226" t="s">
        <v>16</v>
      </c>
      <c r="N8" s="240"/>
      <c r="O8" s="241"/>
      <c r="P8" s="226" t="s">
        <v>1</v>
      </c>
      <c r="Q8" s="240"/>
      <c r="R8" s="240"/>
      <c r="S8" s="226" t="s">
        <v>17</v>
      </c>
      <c r="T8" s="241"/>
      <c r="U8" s="226" t="s">
        <v>18</v>
      </c>
      <c r="V8" s="240"/>
      <c r="W8" s="240"/>
      <c r="X8" s="241"/>
      <c r="Y8" s="226" t="s">
        <v>19</v>
      </c>
      <c r="Z8" s="240"/>
      <c r="AA8" s="240"/>
      <c r="AB8" s="103" t="s">
        <v>47</v>
      </c>
      <c r="AC8" s="103" t="s">
        <v>71</v>
      </c>
    </row>
    <row r="9" spans="1:30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114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0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0" x14ac:dyDescent="0.2">
      <c r="A11" s="206">
        <v>2024</v>
      </c>
      <c r="B11" s="206">
        <v>2496</v>
      </c>
      <c r="C11" s="206" t="s">
        <v>116</v>
      </c>
      <c r="D11" s="207" t="s">
        <v>117</v>
      </c>
      <c r="E11" s="207" t="s">
        <v>116</v>
      </c>
      <c r="F11" s="207"/>
      <c r="G11" s="208">
        <v>2417.1799999999998</v>
      </c>
      <c r="H11" s="208">
        <v>219.74</v>
      </c>
      <c r="I11" s="206" t="s">
        <v>118</v>
      </c>
      <c r="J11" s="208">
        <f t="shared" ref="J11:J42" si="0">IF(I11="SI",G11-H11,G11)</f>
        <v>2197.4399999999996</v>
      </c>
      <c r="K11" s="206" t="s">
        <v>119</v>
      </c>
      <c r="L11" s="206" t="s">
        <v>120</v>
      </c>
      <c r="M11" s="206" t="s">
        <v>121</v>
      </c>
      <c r="N11" s="206" t="s">
        <v>122</v>
      </c>
      <c r="O11" s="206" t="s">
        <v>116</v>
      </c>
      <c r="P11" s="207" t="s">
        <v>123</v>
      </c>
      <c r="Q11" s="206" t="s">
        <v>124</v>
      </c>
      <c r="R11" s="206" t="s">
        <v>124</v>
      </c>
      <c r="S11" s="206" t="s">
        <v>125</v>
      </c>
      <c r="T11" s="206" t="s">
        <v>126</v>
      </c>
      <c r="U11" s="107" t="s">
        <v>127</v>
      </c>
      <c r="V11" s="107">
        <v>4430</v>
      </c>
      <c r="W11" s="107">
        <v>2666</v>
      </c>
      <c r="X11" s="107">
        <v>99</v>
      </c>
      <c r="Y11" s="107">
        <v>2024</v>
      </c>
      <c r="Z11" s="107">
        <v>741</v>
      </c>
      <c r="AA11" s="107">
        <v>0</v>
      </c>
      <c r="AB11" s="206" t="s">
        <v>128</v>
      </c>
      <c r="AC11" s="206" t="s">
        <v>129</v>
      </c>
      <c r="AD11" s="107">
        <f t="shared" ref="AD11:AD42" si="1">IF(P11=P10,0,1)</f>
        <v>1</v>
      </c>
    </row>
    <row r="12" spans="1:30" x14ac:dyDescent="0.2">
      <c r="A12" s="206">
        <v>2024</v>
      </c>
      <c r="B12" s="206">
        <v>2497</v>
      </c>
      <c r="C12" s="206" t="s">
        <v>116</v>
      </c>
      <c r="D12" s="207" t="s">
        <v>130</v>
      </c>
      <c r="E12" s="207" t="s">
        <v>116</v>
      </c>
      <c r="F12" s="207"/>
      <c r="G12" s="208">
        <v>11722.1</v>
      </c>
      <c r="H12" s="208">
        <v>1065.6500000000001</v>
      </c>
      <c r="I12" s="206" t="s">
        <v>118</v>
      </c>
      <c r="J12" s="208">
        <f t="shared" si="0"/>
        <v>10656.45</v>
      </c>
      <c r="K12" s="206" t="s">
        <v>119</v>
      </c>
      <c r="L12" s="206" t="s">
        <v>131</v>
      </c>
      <c r="M12" s="206" t="s">
        <v>121</v>
      </c>
      <c r="N12" s="206" t="s">
        <v>132</v>
      </c>
      <c r="O12" s="206" t="s">
        <v>116</v>
      </c>
      <c r="P12" s="207" t="s">
        <v>123</v>
      </c>
      <c r="Q12" s="206" t="s">
        <v>124</v>
      </c>
      <c r="R12" s="206" t="s">
        <v>124</v>
      </c>
      <c r="S12" s="206" t="s">
        <v>125</v>
      </c>
      <c r="T12" s="206" t="s">
        <v>126</v>
      </c>
      <c r="U12" s="107" t="s">
        <v>133</v>
      </c>
      <c r="V12" s="107">
        <v>1900</v>
      </c>
      <c r="W12" s="107">
        <v>1110</v>
      </c>
      <c r="X12" s="107">
        <v>99</v>
      </c>
      <c r="Y12" s="107">
        <v>2024</v>
      </c>
      <c r="Z12" s="107">
        <v>740</v>
      </c>
      <c r="AA12" s="107">
        <v>0</v>
      </c>
      <c r="AB12" s="206" t="s">
        <v>128</v>
      </c>
      <c r="AC12" s="206" t="s">
        <v>129</v>
      </c>
      <c r="AD12" s="107">
        <f t="shared" si="1"/>
        <v>0</v>
      </c>
    </row>
    <row r="13" spans="1:30" x14ac:dyDescent="0.2">
      <c r="A13" s="206">
        <v>2024</v>
      </c>
      <c r="B13" s="206">
        <v>2470</v>
      </c>
      <c r="C13" s="206" t="s">
        <v>134</v>
      </c>
      <c r="D13" s="207" t="s">
        <v>135</v>
      </c>
      <c r="E13" s="207" t="s">
        <v>136</v>
      </c>
      <c r="F13" s="207" t="s">
        <v>137</v>
      </c>
      <c r="G13" s="208">
        <v>16093</v>
      </c>
      <c r="H13" s="208">
        <v>1463</v>
      </c>
      <c r="I13" s="206" t="s">
        <v>118</v>
      </c>
      <c r="J13" s="208">
        <f t="shared" si="0"/>
        <v>14630</v>
      </c>
      <c r="K13" s="206" t="s">
        <v>138</v>
      </c>
      <c r="L13" s="206" t="s">
        <v>139</v>
      </c>
      <c r="M13" s="206" t="s">
        <v>121</v>
      </c>
      <c r="N13" s="206" t="s">
        <v>140</v>
      </c>
      <c r="O13" s="206" t="s">
        <v>136</v>
      </c>
      <c r="P13" s="207" t="s">
        <v>141</v>
      </c>
      <c r="Q13" s="206" t="s">
        <v>142</v>
      </c>
      <c r="R13" s="206" t="s">
        <v>143</v>
      </c>
      <c r="S13" s="206" t="s">
        <v>125</v>
      </c>
      <c r="T13" s="206" t="s">
        <v>126</v>
      </c>
      <c r="U13" s="107" t="s">
        <v>144</v>
      </c>
      <c r="V13" s="107">
        <v>4100</v>
      </c>
      <c r="W13" s="107">
        <v>2150</v>
      </c>
      <c r="X13" s="107">
        <v>99</v>
      </c>
      <c r="Y13" s="107">
        <v>2024</v>
      </c>
      <c r="Z13" s="107">
        <v>1093</v>
      </c>
      <c r="AA13" s="107">
        <v>0</v>
      </c>
      <c r="AB13" s="206" t="s">
        <v>128</v>
      </c>
      <c r="AC13" s="206" t="s">
        <v>145</v>
      </c>
      <c r="AD13" s="107">
        <f t="shared" si="1"/>
        <v>1</v>
      </c>
    </row>
    <row r="14" spans="1:30" x14ac:dyDescent="0.2">
      <c r="A14" s="206">
        <v>2024</v>
      </c>
      <c r="B14" s="206">
        <v>2485</v>
      </c>
      <c r="C14" s="206" t="s">
        <v>116</v>
      </c>
      <c r="D14" s="207" t="s">
        <v>146</v>
      </c>
      <c r="E14" s="207" t="s">
        <v>147</v>
      </c>
      <c r="F14" s="207" t="s">
        <v>148</v>
      </c>
      <c r="G14" s="208">
        <v>80923.73</v>
      </c>
      <c r="H14" s="208">
        <v>14592.8</v>
      </c>
      <c r="I14" s="206" t="s">
        <v>118</v>
      </c>
      <c r="J14" s="208">
        <f t="shared" si="0"/>
        <v>66330.929999999993</v>
      </c>
      <c r="K14" s="206" t="s">
        <v>149</v>
      </c>
      <c r="L14" s="206" t="s">
        <v>150</v>
      </c>
      <c r="M14" s="206" t="s">
        <v>121</v>
      </c>
      <c r="N14" s="206" t="s">
        <v>151</v>
      </c>
      <c r="O14" s="206" t="s">
        <v>147</v>
      </c>
      <c r="P14" s="207" t="s">
        <v>152</v>
      </c>
      <c r="Q14" s="206" t="s">
        <v>153</v>
      </c>
      <c r="R14" s="206" t="s">
        <v>153</v>
      </c>
      <c r="S14" s="206" t="s">
        <v>154</v>
      </c>
      <c r="T14" s="206" t="s">
        <v>155</v>
      </c>
      <c r="U14" s="107" t="s">
        <v>156</v>
      </c>
      <c r="V14" s="107">
        <v>20</v>
      </c>
      <c r="W14" s="107">
        <v>2511</v>
      </c>
      <c r="X14" s="107">
        <v>99</v>
      </c>
      <c r="Y14" s="107">
        <v>2024</v>
      </c>
      <c r="Z14" s="107">
        <v>1729</v>
      </c>
      <c r="AA14" s="107">
        <v>0</v>
      </c>
      <c r="AB14" s="206" t="s">
        <v>128</v>
      </c>
      <c r="AC14" s="206" t="s">
        <v>157</v>
      </c>
      <c r="AD14" s="107">
        <f t="shared" si="1"/>
        <v>1</v>
      </c>
    </row>
    <row r="15" spans="1:30" x14ac:dyDescent="0.2">
      <c r="A15" s="206">
        <v>2024</v>
      </c>
      <c r="B15" s="206">
        <v>2479</v>
      </c>
      <c r="C15" s="206" t="s">
        <v>147</v>
      </c>
      <c r="D15" s="207" t="s">
        <v>158</v>
      </c>
      <c r="E15" s="207" t="s">
        <v>147</v>
      </c>
      <c r="F15" s="207" t="s">
        <v>159</v>
      </c>
      <c r="G15" s="208">
        <v>8000</v>
      </c>
      <c r="H15" s="208">
        <v>1442.62</v>
      </c>
      <c r="I15" s="206" t="s">
        <v>160</v>
      </c>
      <c r="J15" s="208">
        <f t="shared" si="0"/>
        <v>8000</v>
      </c>
      <c r="K15" s="206" t="s">
        <v>161</v>
      </c>
      <c r="L15" s="206" t="s">
        <v>162</v>
      </c>
      <c r="M15" s="206" t="s">
        <v>121</v>
      </c>
      <c r="N15" s="206" t="s">
        <v>163</v>
      </c>
      <c r="O15" s="206" t="s">
        <v>147</v>
      </c>
      <c r="P15" s="207" t="s">
        <v>164</v>
      </c>
      <c r="Q15" s="206" t="s">
        <v>165</v>
      </c>
      <c r="R15" s="206" t="s">
        <v>166</v>
      </c>
      <c r="S15" s="206" t="s">
        <v>154</v>
      </c>
      <c r="T15" s="206" t="s">
        <v>155</v>
      </c>
      <c r="U15" s="107" t="s">
        <v>167</v>
      </c>
      <c r="V15" s="107">
        <v>70</v>
      </c>
      <c r="W15" s="107">
        <v>369</v>
      </c>
      <c r="X15" s="107">
        <v>99</v>
      </c>
      <c r="Y15" s="107">
        <v>2024</v>
      </c>
      <c r="Z15" s="107">
        <v>597</v>
      </c>
      <c r="AA15" s="107">
        <v>0</v>
      </c>
      <c r="AB15" s="206" t="s">
        <v>128</v>
      </c>
      <c r="AC15" s="206" t="s">
        <v>157</v>
      </c>
      <c r="AD15" s="107">
        <f t="shared" si="1"/>
        <v>1</v>
      </c>
    </row>
    <row r="16" spans="1:30" x14ac:dyDescent="0.2">
      <c r="A16" s="206">
        <v>2024</v>
      </c>
      <c r="B16" s="206">
        <v>2488</v>
      </c>
      <c r="C16" s="206" t="s">
        <v>116</v>
      </c>
      <c r="D16" s="207" t="s">
        <v>168</v>
      </c>
      <c r="E16" s="207" t="s">
        <v>169</v>
      </c>
      <c r="F16" s="207" t="s">
        <v>170</v>
      </c>
      <c r="G16" s="208">
        <v>1830</v>
      </c>
      <c r="H16" s="208">
        <v>330</v>
      </c>
      <c r="I16" s="206" t="s">
        <v>118</v>
      </c>
      <c r="J16" s="208">
        <f t="shared" si="0"/>
        <v>1500</v>
      </c>
      <c r="K16" s="206" t="s">
        <v>171</v>
      </c>
      <c r="L16" s="206" t="s">
        <v>172</v>
      </c>
      <c r="M16" s="206" t="s">
        <v>121</v>
      </c>
      <c r="N16" s="206" t="s">
        <v>173</v>
      </c>
      <c r="O16" s="206" t="s">
        <v>174</v>
      </c>
      <c r="P16" s="207" t="s">
        <v>175</v>
      </c>
      <c r="Q16" s="206" t="s">
        <v>176</v>
      </c>
      <c r="R16" s="206" t="s">
        <v>176</v>
      </c>
      <c r="S16" s="206" t="s">
        <v>177</v>
      </c>
      <c r="T16" s="206" t="s">
        <v>178</v>
      </c>
      <c r="U16" s="107" t="s">
        <v>179</v>
      </c>
      <c r="V16" s="107">
        <v>250</v>
      </c>
      <c r="W16" s="107">
        <v>240</v>
      </c>
      <c r="X16" s="107">
        <v>1</v>
      </c>
      <c r="Y16" s="107">
        <v>2024</v>
      </c>
      <c r="Z16" s="107">
        <v>1259</v>
      </c>
      <c r="AA16" s="107">
        <v>0</v>
      </c>
      <c r="AB16" s="206" t="s">
        <v>128</v>
      </c>
      <c r="AC16" s="206" t="s">
        <v>180</v>
      </c>
      <c r="AD16" s="107">
        <f t="shared" si="1"/>
        <v>1</v>
      </c>
    </row>
    <row r="17" spans="1:30" x14ac:dyDescent="0.2">
      <c r="A17" s="206">
        <v>2024</v>
      </c>
      <c r="B17" s="206">
        <v>2492</v>
      </c>
      <c r="C17" s="206" t="s">
        <v>116</v>
      </c>
      <c r="D17" s="207" t="s">
        <v>181</v>
      </c>
      <c r="E17" s="207" t="s">
        <v>134</v>
      </c>
      <c r="F17" s="207" t="s">
        <v>182</v>
      </c>
      <c r="G17" s="208">
        <v>1054.3900000000001</v>
      </c>
      <c r="H17" s="208">
        <v>190.14</v>
      </c>
      <c r="I17" s="206" t="s">
        <v>118</v>
      </c>
      <c r="J17" s="208">
        <f t="shared" si="0"/>
        <v>864.25000000000011</v>
      </c>
      <c r="K17" s="206" t="s">
        <v>183</v>
      </c>
      <c r="L17" s="206" t="s">
        <v>184</v>
      </c>
      <c r="M17" s="206" t="s">
        <v>121</v>
      </c>
      <c r="N17" s="206" t="s">
        <v>185</v>
      </c>
      <c r="O17" s="206" t="s">
        <v>134</v>
      </c>
      <c r="P17" s="207" t="s">
        <v>186</v>
      </c>
      <c r="Q17" s="206" t="s">
        <v>187</v>
      </c>
      <c r="R17" s="206" t="s">
        <v>188</v>
      </c>
      <c r="S17" s="206" t="s">
        <v>154</v>
      </c>
      <c r="T17" s="206" t="s">
        <v>155</v>
      </c>
      <c r="U17" s="107" t="s">
        <v>189</v>
      </c>
      <c r="V17" s="107">
        <v>2780</v>
      </c>
      <c r="W17" s="107">
        <v>2400</v>
      </c>
      <c r="X17" s="107">
        <v>2</v>
      </c>
      <c r="Y17" s="107">
        <v>2024</v>
      </c>
      <c r="Z17" s="107">
        <v>1679</v>
      </c>
      <c r="AA17" s="107">
        <v>0</v>
      </c>
      <c r="AB17" s="206" t="s">
        <v>128</v>
      </c>
      <c r="AC17" s="206" t="s">
        <v>190</v>
      </c>
      <c r="AD17" s="107">
        <f t="shared" si="1"/>
        <v>1</v>
      </c>
    </row>
    <row r="18" spans="1:30" x14ac:dyDescent="0.2">
      <c r="A18" s="206">
        <v>2024</v>
      </c>
      <c r="B18" s="206">
        <v>2465</v>
      </c>
      <c r="C18" s="206" t="s">
        <v>134</v>
      </c>
      <c r="D18" s="207" t="s">
        <v>191</v>
      </c>
      <c r="E18" s="207" t="s">
        <v>192</v>
      </c>
      <c r="F18" s="207" t="s">
        <v>193</v>
      </c>
      <c r="G18" s="208">
        <v>16.88</v>
      </c>
      <c r="H18" s="208">
        <v>3.04</v>
      </c>
      <c r="I18" s="206" t="s">
        <v>118</v>
      </c>
      <c r="J18" s="208">
        <f t="shared" si="0"/>
        <v>13.84</v>
      </c>
      <c r="K18" s="206" t="s">
        <v>194</v>
      </c>
      <c r="L18" s="206" t="s">
        <v>195</v>
      </c>
      <c r="M18" s="206" t="s">
        <v>121</v>
      </c>
      <c r="N18" s="206" t="s">
        <v>196</v>
      </c>
      <c r="O18" s="206" t="s">
        <v>197</v>
      </c>
      <c r="P18" s="207" t="s">
        <v>198</v>
      </c>
      <c r="Q18" s="206" t="s">
        <v>199</v>
      </c>
      <c r="R18" s="206" t="s">
        <v>199</v>
      </c>
      <c r="S18" s="206" t="s">
        <v>154</v>
      </c>
      <c r="T18" s="206" t="s">
        <v>155</v>
      </c>
      <c r="U18" s="107" t="s">
        <v>200</v>
      </c>
      <c r="V18" s="107">
        <v>460</v>
      </c>
      <c r="W18" s="107">
        <v>550</v>
      </c>
      <c r="X18" s="107">
        <v>99</v>
      </c>
      <c r="Y18" s="107">
        <v>2024</v>
      </c>
      <c r="Z18" s="107">
        <v>572</v>
      </c>
      <c r="AA18" s="107">
        <v>0</v>
      </c>
      <c r="AB18" s="206" t="s">
        <v>116</v>
      </c>
      <c r="AC18" s="206" t="s">
        <v>201</v>
      </c>
      <c r="AD18" s="107">
        <f t="shared" si="1"/>
        <v>1</v>
      </c>
    </row>
    <row r="19" spans="1:30" x14ac:dyDescent="0.2">
      <c r="A19" s="206">
        <v>2024</v>
      </c>
      <c r="B19" s="206">
        <v>2471</v>
      </c>
      <c r="C19" s="206" t="s">
        <v>134</v>
      </c>
      <c r="D19" s="207" t="s">
        <v>202</v>
      </c>
      <c r="E19" s="207" t="s">
        <v>169</v>
      </c>
      <c r="F19" s="207" t="s">
        <v>203</v>
      </c>
      <c r="G19" s="208">
        <v>1611.5</v>
      </c>
      <c r="H19" s="208">
        <v>0</v>
      </c>
      <c r="I19" s="206" t="s">
        <v>118</v>
      </c>
      <c r="J19" s="208">
        <f t="shared" si="0"/>
        <v>1611.5</v>
      </c>
      <c r="K19" s="206" t="s">
        <v>204</v>
      </c>
      <c r="L19" s="206" t="s">
        <v>128</v>
      </c>
      <c r="M19" s="206" t="s">
        <v>121</v>
      </c>
      <c r="N19" s="206" t="s">
        <v>205</v>
      </c>
      <c r="O19" s="206" t="s">
        <v>174</v>
      </c>
      <c r="P19" s="207" t="s">
        <v>206</v>
      </c>
      <c r="Q19" s="206" t="s">
        <v>207</v>
      </c>
      <c r="R19" s="206" t="s">
        <v>207</v>
      </c>
      <c r="S19" s="206" t="s">
        <v>125</v>
      </c>
      <c r="T19" s="206" t="s">
        <v>126</v>
      </c>
      <c r="U19" s="107" t="s">
        <v>208</v>
      </c>
      <c r="V19" s="107">
        <v>2050</v>
      </c>
      <c r="W19" s="107">
        <v>1283</v>
      </c>
      <c r="X19" s="107">
        <v>99</v>
      </c>
      <c r="Y19" s="107">
        <v>2024</v>
      </c>
      <c r="Z19" s="107">
        <v>228</v>
      </c>
      <c r="AA19" s="107">
        <v>0</v>
      </c>
      <c r="AB19" s="206" t="s">
        <v>128</v>
      </c>
      <c r="AC19" s="206" t="s">
        <v>180</v>
      </c>
      <c r="AD19" s="107">
        <f t="shared" si="1"/>
        <v>1</v>
      </c>
    </row>
    <row r="20" spans="1:30" x14ac:dyDescent="0.2">
      <c r="A20" s="206">
        <v>2024</v>
      </c>
      <c r="B20" s="206">
        <v>2471</v>
      </c>
      <c r="C20" s="206" t="s">
        <v>134</v>
      </c>
      <c r="D20" s="207" t="s">
        <v>202</v>
      </c>
      <c r="E20" s="207" t="s">
        <v>169</v>
      </c>
      <c r="F20" s="207" t="s">
        <v>203</v>
      </c>
      <c r="G20" s="208">
        <v>381.5</v>
      </c>
      <c r="H20" s="208">
        <v>0</v>
      </c>
      <c r="I20" s="206" t="s">
        <v>118</v>
      </c>
      <c r="J20" s="208">
        <f t="shared" si="0"/>
        <v>381.5</v>
      </c>
      <c r="K20" s="206" t="s">
        <v>204</v>
      </c>
      <c r="L20" s="206" t="s">
        <v>128</v>
      </c>
      <c r="M20" s="206" t="s">
        <v>121</v>
      </c>
      <c r="N20" s="206" t="s">
        <v>205</v>
      </c>
      <c r="O20" s="206" t="s">
        <v>174</v>
      </c>
      <c r="P20" s="207" t="s">
        <v>206</v>
      </c>
      <c r="Q20" s="206" t="s">
        <v>207</v>
      </c>
      <c r="R20" s="206" t="s">
        <v>207</v>
      </c>
      <c r="S20" s="206" t="s">
        <v>125</v>
      </c>
      <c r="T20" s="206" t="s">
        <v>126</v>
      </c>
      <c r="U20" s="107" t="s">
        <v>209</v>
      </c>
      <c r="V20" s="107">
        <v>2450</v>
      </c>
      <c r="W20" s="107">
        <v>1244</v>
      </c>
      <c r="X20" s="107">
        <v>10</v>
      </c>
      <c r="Y20" s="107">
        <v>2024</v>
      </c>
      <c r="Z20" s="107">
        <v>229</v>
      </c>
      <c r="AA20" s="107">
        <v>0</v>
      </c>
      <c r="AB20" s="206" t="s">
        <v>128</v>
      </c>
      <c r="AC20" s="206" t="s">
        <v>180</v>
      </c>
      <c r="AD20" s="107">
        <f t="shared" si="1"/>
        <v>0</v>
      </c>
    </row>
    <row r="21" spans="1:30" x14ac:dyDescent="0.2">
      <c r="A21" s="206">
        <v>2024</v>
      </c>
      <c r="B21" s="206">
        <v>2472</v>
      </c>
      <c r="C21" s="206" t="s">
        <v>134</v>
      </c>
      <c r="D21" s="207" t="s">
        <v>210</v>
      </c>
      <c r="E21" s="207" t="s">
        <v>169</v>
      </c>
      <c r="F21" s="207" t="s">
        <v>211</v>
      </c>
      <c r="G21" s="208">
        <v>2440.61</v>
      </c>
      <c r="H21" s="208">
        <v>440.11</v>
      </c>
      <c r="I21" s="206" t="s">
        <v>118</v>
      </c>
      <c r="J21" s="208">
        <f t="shared" si="0"/>
        <v>2000.5</v>
      </c>
      <c r="K21" s="206" t="s">
        <v>204</v>
      </c>
      <c r="L21" s="206" t="s">
        <v>212</v>
      </c>
      <c r="M21" s="206" t="s">
        <v>121</v>
      </c>
      <c r="N21" s="206" t="s">
        <v>213</v>
      </c>
      <c r="O21" s="206" t="s">
        <v>174</v>
      </c>
      <c r="P21" s="207" t="s">
        <v>206</v>
      </c>
      <c r="Q21" s="206" t="s">
        <v>207</v>
      </c>
      <c r="R21" s="206" t="s">
        <v>207</v>
      </c>
      <c r="S21" s="206" t="s">
        <v>125</v>
      </c>
      <c r="T21" s="206" t="s">
        <v>126</v>
      </c>
      <c r="U21" s="107" t="s">
        <v>209</v>
      </c>
      <c r="V21" s="107">
        <v>2450</v>
      </c>
      <c r="W21" s="107">
        <v>1244</v>
      </c>
      <c r="X21" s="107">
        <v>10</v>
      </c>
      <c r="Y21" s="107">
        <v>2024</v>
      </c>
      <c r="Z21" s="107">
        <v>229</v>
      </c>
      <c r="AA21" s="107">
        <v>0</v>
      </c>
      <c r="AB21" s="206" t="s">
        <v>128</v>
      </c>
      <c r="AC21" s="206" t="s">
        <v>180</v>
      </c>
      <c r="AD21" s="107">
        <f t="shared" si="1"/>
        <v>0</v>
      </c>
    </row>
    <row r="22" spans="1:30" x14ac:dyDescent="0.2">
      <c r="A22" s="206">
        <v>2024</v>
      </c>
      <c r="B22" s="206">
        <v>2486</v>
      </c>
      <c r="C22" s="206" t="s">
        <v>116</v>
      </c>
      <c r="D22" s="207" t="s">
        <v>214</v>
      </c>
      <c r="E22" s="207" t="s">
        <v>147</v>
      </c>
      <c r="F22" s="207"/>
      <c r="G22" s="208">
        <v>23069.09</v>
      </c>
      <c r="H22" s="208">
        <v>4160</v>
      </c>
      <c r="I22" s="206" t="s">
        <v>118</v>
      </c>
      <c r="J22" s="208">
        <f t="shared" si="0"/>
        <v>18909.09</v>
      </c>
      <c r="K22" s="206" t="s">
        <v>149</v>
      </c>
      <c r="L22" s="206" t="s">
        <v>215</v>
      </c>
      <c r="M22" s="206" t="s">
        <v>121</v>
      </c>
      <c r="N22" s="206" t="s">
        <v>216</v>
      </c>
      <c r="O22" s="206" t="s">
        <v>147</v>
      </c>
      <c r="P22" s="207" t="s">
        <v>217</v>
      </c>
      <c r="Q22" s="206" t="s">
        <v>218</v>
      </c>
      <c r="R22" s="206" t="s">
        <v>218</v>
      </c>
      <c r="S22" s="206" t="s">
        <v>154</v>
      </c>
      <c r="T22" s="206" t="s">
        <v>155</v>
      </c>
      <c r="U22" s="107" t="s">
        <v>156</v>
      </c>
      <c r="V22" s="107">
        <v>20</v>
      </c>
      <c r="W22" s="107">
        <v>2511</v>
      </c>
      <c r="X22" s="107">
        <v>99</v>
      </c>
      <c r="Y22" s="107">
        <v>2024</v>
      </c>
      <c r="Z22" s="107">
        <v>1730</v>
      </c>
      <c r="AA22" s="107">
        <v>0</v>
      </c>
      <c r="AB22" s="206" t="s">
        <v>128</v>
      </c>
      <c r="AC22" s="206" t="s">
        <v>157</v>
      </c>
      <c r="AD22" s="107">
        <f t="shared" si="1"/>
        <v>1</v>
      </c>
    </row>
    <row r="23" spans="1:30" x14ac:dyDescent="0.2">
      <c r="A23" s="206">
        <v>2024</v>
      </c>
      <c r="B23" s="206">
        <v>2473</v>
      </c>
      <c r="C23" s="206" t="s">
        <v>134</v>
      </c>
      <c r="D23" s="207" t="s">
        <v>219</v>
      </c>
      <c r="E23" s="207" t="s">
        <v>169</v>
      </c>
      <c r="F23" s="207" t="s">
        <v>220</v>
      </c>
      <c r="G23" s="208">
        <v>366</v>
      </c>
      <c r="H23" s="208">
        <v>66</v>
      </c>
      <c r="I23" s="206" t="s">
        <v>118</v>
      </c>
      <c r="J23" s="208">
        <f t="shared" si="0"/>
        <v>300</v>
      </c>
      <c r="K23" s="206" t="s">
        <v>221</v>
      </c>
      <c r="L23" s="206" t="s">
        <v>222</v>
      </c>
      <c r="M23" s="206" t="s">
        <v>121</v>
      </c>
      <c r="N23" s="206" t="s">
        <v>223</v>
      </c>
      <c r="O23" s="206" t="s">
        <v>169</v>
      </c>
      <c r="P23" s="207" t="s">
        <v>224</v>
      </c>
      <c r="Q23" s="206" t="s">
        <v>225</v>
      </c>
      <c r="R23" s="206" t="s">
        <v>225</v>
      </c>
      <c r="S23" s="206" t="s">
        <v>125</v>
      </c>
      <c r="T23" s="206" t="s">
        <v>126</v>
      </c>
      <c r="U23" s="107" t="s">
        <v>144</v>
      </c>
      <c r="V23" s="107">
        <v>4100</v>
      </c>
      <c r="W23" s="107">
        <v>261</v>
      </c>
      <c r="X23" s="107">
        <v>99</v>
      </c>
      <c r="Y23" s="107">
        <v>2024</v>
      </c>
      <c r="Z23" s="107">
        <v>1554</v>
      </c>
      <c r="AA23" s="107">
        <v>0</v>
      </c>
      <c r="AB23" s="206" t="s">
        <v>128</v>
      </c>
      <c r="AC23" s="206" t="s">
        <v>226</v>
      </c>
      <c r="AD23" s="107">
        <f t="shared" si="1"/>
        <v>1</v>
      </c>
    </row>
    <row r="24" spans="1:30" x14ac:dyDescent="0.2">
      <c r="A24" s="206">
        <v>2024</v>
      </c>
      <c r="B24" s="206">
        <v>2487</v>
      </c>
      <c r="C24" s="206" t="s">
        <v>116</v>
      </c>
      <c r="D24" s="207" t="s">
        <v>227</v>
      </c>
      <c r="E24" s="207" t="s">
        <v>147</v>
      </c>
      <c r="F24" s="207"/>
      <c r="G24" s="208">
        <v>64.790000000000006</v>
      </c>
      <c r="H24" s="208">
        <v>11.68</v>
      </c>
      <c r="I24" s="206" t="s">
        <v>118</v>
      </c>
      <c r="J24" s="208">
        <f t="shared" si="0"/>
        <v>53.110000000000007</v>
      </c>
      <c r="K24" s="206" t="s">
        <v>228</v>
      </c>
      <c r="L24" s="206" t="s">
        <v>229</v>
      </c>
      <c r="M24" s="206" t="s">
        <v>121</v>
      </c>
      <c r="N24" s="206" t="s">
        <v>230</v>
      </c>
      <c r="O24" s="206" t="s">
        <v>147</v>
      </c>
      <c r="P24" s="207" t="s">
        <v>231</v>
      </c>
      <c r="Q24" s="206" t="s">
        <v>232</v>
      </c>
      <c r="R24" s="206" t="s">
        <v>233</v>
      </c>
      <c r="S24" s="206" t="s">
        <v>154</v>
      </c>
      <c r="T24" s="206" t="s">
        <v>155</v>
      </c>
      <c r="U24" s="107" t="s">
        <v>234</v>
      </c>
      <c r="V24" s="107">
        <v>2890</v>
      </c>
      <c r="W24" s="107">
        <v>2530</v>
      </c>
      <c r="X24" s="107">
        <v>99</v>
      </c>
      <c r="Y24" s="107">
        <v>2024</v>
      </c>
      <c r="Z24" s="107">
        <v>225</v>
      </c>
      <c r="AA24" s="107">
        <v>0</v>
      </c>
      <c r="AB24" s="206" t="s">
        <v>128</v>
      </c>
      <c r="AC24" s="206" t="s">
        <v>157</v>
      </c>
      <c r="AD24" s="107">
        <f t="shared" si="1"/>
        <v>1</v>
      </c>
    </row>
    <row r="25" spans="1:30" x14ac:dyDescent="0.2">
      <c r="A25" s="206">
        <v>2024</v>
      </c>
      <c r="B25" s="206">
        <v>2476</v>
      </c>
      <c r="C25" s="206" t="s">
        <v>147</v>
      </c>
      <c r="D25" s="207" t="s">
        <v>235</v>
      </c>
      <c r="E25" s="207" t="s">
        <v>134</v>
      </c>
      <c r="F25" s="207" t="s">
        <v>236</v>
      </c>
      <c r="G25" s="208">
        <v>1787.31</v>
      </c>
      <c r="H25" s="208">
        <v>322.3</v>
      </c>
      <c r="I25" s="206" t="s">
        <v>118</v>
      </c>
      <c r="J25" s="208">
        <f t="shared" si="0"/>
        <v>1465.01</v>
      </c>
      <c r="K25" s="206" t="s">
        <v>237</v>
      </c>
      <c r="L25" s="206" t="s">
        <v>238</v>
      </c>
      <c r="M25" s="206" t="s">
        <v>121</v>
      </c>
      <c r="N25" s="206" t="s">
        <v>239</v>
      </c>
      <c r="O25" s="206" t="s">
        <v>134</v>
      </c>
      <c r="P25" s="207" t="s">
        <v>240</v>
      </c>
      <c r="Q25" s="206" t="s">
        <v>241</v>
      </c>
      <c r="R25" s="206" t="s">
        <v>241</v>
      </c>
      <c r="S25" s="206" t="s">
        <v>177</v>
      </c>
      <c r="T25" s="206" t="s">
        <v>178</v>
      </c>
      <c r="U25" s="107" t="s">
        <v>179</v>
      </c>
      <c r="V25" s="107">
        <v>250</v>
      </c>
      <c r="W25" s="107">
        <v>180</v>
      </c>
      <c r="X25" s="107">
        <v>32</v>
      </c>
      <c r="Y25" s="107">
        <v>2024</v>
      </c>
      <c r="Z25" s="107">
        <v>879</v>
      </c>
      <c r="AA25" s="107">
        <v>0</v>
      </c>
      <c r="AB25" s="206" t="s">
        <v>116</v>
      </c>
      <c r="AC25" s="206" t="s">
        <v>190</v>
      </c>
      <c r="AD25" s="107">
        <f t="shared" si="1"/>
        <v>1</v>
      </c>
    </row>
    <row r="26" spans="1:30" x14ac:dyDescent="0.2">
      <c r="A26" s="206">
        <v>2024</v>
      </c>
      <c r="B26" s="206">
        <v>2466</v>
      </c>
      <c r="C26" s="206" t="s">
        <v>134</v>
      </c>
      <c r="D26" s="207" t="s">
        <v>242</v>
      </c>
      <c r="E26" s="207" t="s">
        <v>243</v>
      </c>
      <c r="F26" s="207" t="s">
        <v>244</v>
      </c>
      <c r="G26" s="208">
        <v>428.22</v>
      </c>
      <c r="H26" s="208">
        <v>77.22</v>
      </c>
      <c r="I26" s="206" t="s">
        <v>118</v>
      </c>
      <c r="J26" s="208">
        <f t="shared" si="0"/>
        <v>351</v>
      </c>
      <c r="K26" s="206" t="s">
        <v>245</v>
      </c>
      <c r="L26" s="206" t="s">
        <v>246</v>
      </c>
      <c r="M26" s="206" t="s">
        <v>121</v>
      </c>
      <c r="N26" s="206" t="s">
        <v>247</v>
      </c>
      <c r="O26" s="206" t="s">
        <v>192</v>
      </c>
      <c r="P26" s="207" t="s">
        <v>248</v>
      </c>
      <c r="Q26" s="206" t="s">
        <v>249</v>
      </c>
      <c r="R26" s="206" t="s">
        <v>249</v>
      </c>
      <c r="S26" s="206" t="s">
        <v>154</v>
      </c>
      <c r="T26" s="206" t="s">
        <v>155</v>
      </c>
      <c r="U26" s="107" t="s">
        <v>250</v>
      </c>
      <c r="V26" s="107">
        <v>580</v>
      </c>
      <c r="W26" s="107">
        <v>545</v>
      </c>
      <c r="X26" s="107">
        <v>1</v>
      </c>
      <c r="Y26" s="107">
        <v>2024</v>
      </c>
      <c r="Z26" s="107">
        <v>1481</v>
      </c>
      <c r="AA26" s="107">
        <v>0</v>
      </c>
      <c r="AB26" s="206" t="s">
        <v>116</v>
      </c>
      <c r="AC26" s="206" t="s">
        <v>251</v>
      </c>
      <c r="AD26" s="107">
        <f t="shared" si="1"/>
        <v>1</v>
      </c>
    </row>
    <row r="27" spans="1:30" x14ac:dyDescent="0.2">
      <c r="A27" s="206">
        <v>2024</v>
      </c>
      <c r="B27" s="206">
        <v>2467</v>
      </c>
      <c r="C27" s="206" t="s">
        <v>134</v>
      </c>
      <c r="D27" s="207" t="s">
        <v>252</v>
      </c>
      <c r="E27" s="207" t="s">
        <v>243</v>
      </c>
      <c r="F27" s="207" t="s">
        <v>244</v>
      </c>
      <c r="G27" s="208">
        <v>1207.3599999999999</v>
      </c>
      <c r="H27" s="208">
        <v>217.72</v>
      </c>
      <c r="I27" s="206" t="s">
        <v>118</v>
      </c>
      <c r="J27" s="208">
        <f t="shared" si="0"/>
        <v>989.63999999999987</v>
      </c>
      <c r="K27" s="206" t="s">
        <v>245</v>
      </c>
      <c r="L27" s="206" t="s">
        <v>253</v>
      </c>
      <c r="M27" s="206" t="s">
        <v>121</v>
      </c>
      <c r="N27" s="206" t="s">
        <v>254</v>
      </c>
      <c r="O27" s="206" t="s">
        <v>192</v>
      </c>
      <c r="P27" s="207" t="s">
        <v>248</v>
      </c>
      <c r="Q27" s="206" t="s">
        <v>249</v>
      </c>
      <c r="R27" s="206" t="s">
        <v>249</v>
      </c>
      <c r="S27" s="206" t="s">
        <v>154</v>
      </c>
      <c r="T27" s="206" t="s">
        <v>155</v>
      </c>
      <c r="U27" s="107" t="s">
        <v>250</v>
      </c>
      <c r="V27" s="107">
        <v>580</v>
      </c>
      <c r="W27" s="107">
        <v>545</v>
      </c>
      <c r="X27" s="107">
        <v>1</v>
      </c>
      <c r="Y27" s="107">
        <v>2024</v>
      </c>
      <c r="Z27" s="107">
        <v>655</v>
      </c>
      <c r="AA27" s="107">
        <v>0</v>
      </c>
      <c r="AB27" s="206" t="s">
        <v>116</v>
      </c>
      <c r="AC27" s="206" t="s">
        <v>251</v>
      </c>
      <c r="AD27" s="107">
        <f t="shared" si="1"/>
        <v>0</v>
      </c>
    </row>
    <row r="28" spans="1:30" x14ac:dyDescent="0.2">
      <c r="A28" s="206">
        <v>2024</v>
      </c>
      <c r="B28" s="206">
        <v>2437</v>
      </c>
      <c r="C28" s="206" t="s">
        <v>169</v>
      </c>
      <c r="D28" s="207" t="s">
        <v>255</v>
      </c>
      <c r="E28" s="207" t="s">
        <v>256</v>
      </c>
      <c r="F28" s="207"/>
      <c r="G28" s="208">
        <v>20.27</v>
      </c>
      <c r="H28" s="208">
        <v>4.46</v>
      </c>
      <c r="I28" s="206" t="s">
        <v>160</v>
      </c>
      <c r="J28" s="208">
        <f t="shared" si="0"/>
        <v>20.27</v>
      </c>
      <c r="K28" s="206" t="s">
        <v>257</v>
      </c>
      <c r="L28" s="206" t="s">
        <v>258</v>
      </c>
      <c r="M28" s="206" t="s">
        <v>121</v>
      </c>
      <c r="N28" s="206" t="s">
        <v>259</v>
      </c>
      <c r="O28" s="206" t="s">
        <v>260</v>
      </c>
      <c r="P28" s="207" t="s">
        <v>261</v>
      </c>
      <c r="Q28" s="206" t="s">
        <v>262</v>
      </c>
      <c r="R28" s="206" t="s">
        <v>262</v>
      </c>
      <c r="S28" s="206" t="s">
        <v>154</v>
      </c>
      <c r="T28" s="206" t="s">
        <v>155</v>
      </c>
      <c r="U28" s="107" t="s">
        <v>263</v>
      </c>
      <c r="V28" s="107">
        <v>1460</v>
      </c>
      <c r="W28" s="107">
        <v>860</v>
      </c>
      <c r="X28" s="107">
        <v>8</v>
      </c>
      <c r="Y28" s="107">
        <v>2024</v>
      </c>
      <c r="Z28" s="107">
        <v>1012</v>
      </c>
      <c r="AA28" s="107">
        <v>0</v>
      </c>
      <c r="AB28" s="206" t="s">
        <v>147</v>
      </c>
      <c r="AC28" s="206" t="s">
        <v>264</v>
      </c>
      <c r="AD28" s="107">
        <f t="shared" si="1"/>
        <v>1</v>
      </c>
    </row>
    <row r="29" spans="1:30" x14ac:dyDescent="0.2">
      <c r="A29" s="206">
        <v>2024</v>
      </c>
      <c r="B29" s="206">
        <v>2438</v>
      </c>
      <c r="C29" s="206" t="s">
        <v>169</v>
      </c>
      <c r="D29" s="207" t="s">
        <v>265</v>
      </c>
      <c r="E29" s="207" t="s">
        <v>256</v>
      </c>
      <c r="F29" s="207"/>
      <c r="G29" s="208">
        <v>7.68</v>
      </c>
      <c r="H29" s="208">
        <v>1.69</v>
      </c>
      <c r="I29" s="206" t="s">
        <v>160</v>
      </c>
      <c r="J29" s="208">
        <f t="shared" si="0"/>
        <v>7.68</v>
      </c>
      <c r="K29" s="206" t="s">
        <v>257</v>
      </c>
      <c r="L29" s="206" t="s">
        <v>266</v>
      </c>
      <c r="M29" s="206" t="s">
        <v>121</v>
      </c>
      <c r="N29" s="206" t="s">
        <v>267</v>
      </c>
      <c r="O29" s="206" t="s">
        <v>260</v>
      </c>
      <c r="P29" s="207" t="s">
        <v>261</v>
      </c>
      <c r="Q29" s="206" t="s">
        <v>262</v>
      </c>
      <c r="R29" s="206" t="s">
        <v>262</v>
      </c>
      <c r="S29" s="206" t="s">
        <v>154</v>
      </c>
      <c r="T29" s="206" t="s">
        <v>155</v>
      </c>
      <c r="U29" s="107" t="s">
        <v>268</v>
      </c>
      <c r="V29" s="107">
        <v>2340</v>
      </c>
      <c r="W29" s="107">
        <v>1225</v>
      </c>
      <c r="X29" s="107">
        <v>7</v>
      </c>
      <c r="Y29" s="107">
        <v>2024</v>
      </c>
      <c r="Z29" s="107">
        <v>1011</v>
      </c>
      <c r="AA29" s="107">
        <v>0</v>
      </c>
      <c r="AB29" s="206" t="s">
        <v>147</v>
      </c>
      <c r="AC29" s="206" t="s">
        <v>264</v>
      </c>
      <c r="AD29" s="107">
        <f t="shared" si="1"/>
        <v>0</v>
      </c>
    </row>
    <row r="30" spans="1:30" x14ac:dyDescent="0.2">
      <c r="A30" s="206">
        <v>2024</v>
      </c>
      <c r="B30" s="206">
        <v>2439</v>
      </c>
      <c r="C30" s="206" t="s">
        <v>169</v>
      </c>
      <c r="D30" s="207" t="s">
        <v>269</v>
      </c>
      <c r="E30" s="207" t="s">
        <v>256</v>
      </c>
      <c r="F30" s="207"/>
      <c r="G30" s="208">
        <v>30.41</v>
      </c>
      <c r="H30" s="208">
        <v>6.69</v>
      </c>
      <c r="I30" s="206" t="s">
        <v>160</v>
      </c>
      <c r="J30" s="208">
        <f t="shared" si="0"/>
        <v>30.41</v>
      </c>
      <c r="K30" s="206" t="s">
        <v>257</v>
      </c>
      <c r="L30" s="206" t="s">
        <v>270</v>
      </c>
      <c r="M30" s="206" t="s">
        <v>121</v>
      </c>
      <c r="N30" s="206" t="s">
        <v>271</v>
      </c>
      <c r="O30" s="206" t="s">
        <v>260</v>
      </c>
      <c r="P30" s="207" t="s">
        <v>261</v>
      </c>
      <c r="Q30" s="206" t="s">
        <v>262</v>
      </c>
      <c r="R30" s="206" t="s">
        <v>262</v>
      </c>
      <c r="S30" s="206" t="s">
        <v>154</v>
      </c>
      <c r="T30" s="206" t="s">
        <v>155</v>
      </c>
      <c r="U30" s="107" t="s">
        <v>272</v>
      </c>
      <c r="V30" s="107">
        <v>1570</v>
      </c>
      <c r="W30" s="107">
        <v>950</v>
      </c>
      <c r="X30" s="107">
        <v>7</v>
      </c>
      <c r="Y30" s="107">
        <v>2024</v>
      </c>
      <c r="Z30" s="107">
        <v>1013</v>
      </c>
      <c r="AA30" s="107">
        <v>0</v>
      </c>
      <c r="AB30" s="206" t="s">
        <v>147</v>
      </c>
      <c r="AC30" s="206" t="s">
        <v>264</v>
      </c>
      <c r="AD30" s="107">
        <f t="shared" si="1"/>
        <v>0</v>
      </c>
    </row>
    <row r="31" spans="1:30" x14ac:dyDescent="0.2">
      <c r="A31" s="206">
        <v>2024</v>
      </c>
      <c r="B31" s="206">
        <v>2440</v>
      </c>
      <c r="C31" s="206" t="s">
        <v>169</v>
      </c>
      <c r="D31" s="207" t="s">
        <v>273</v>
      </c>
      <c r="E31" s="207" t="s">
        <v>256</v>
      </c>
      <c r="F31" s="207"/>
      <c r="G31" s="208">
        <v>59.23</v>
      </c>
      <c r="H31" s="208">
        <v>13.03</v>
      </c>
      <c r="I31" s="206" t="s">
        <v>160</v>
      </c>
      <c r="J31" s="208">
        <f t="shared" si="0"/>
        <v>59.23</v>
      </c>
      <c r="K31" s="206" t="s">
        <v>257</v>
      </c>
      <c r="L31" s="206" t="s">
        <v>274</v>
      </c>
      <c r="M31" s="206" t="s">
        <v>121</v>
      </c>
      <c r="N31" s="206" t="s">
        <v>275</v>
      </c>
      <c r="O31" s="206" t="s">
        <v>260</v>
      </c>
      <c r="P31" s="207" t="s">
        <v>261</v>
      </c>
      <c r="Q31" s="206" t="s">
        <v>262</v>
      </c>
      <c r="R31" s="206" t="s">
        <v>262</v>
      </c>
      <c r="S31" s="206" t="s">
        <v>154</v>
      </c>
      <c r="T31" s="206" t="s">
        <v>155</v>
      </c>
      <c r="U31" s="107" t="s">
        <v>276</v>
      </c>
      <c r="V31" s="107">
        <v>2120</v>
      </c>
      <c r="W31" s="107">
        <v>1315</v>
      </c>
      <c r="X31" s="107">
        <v>2</v>
      </c>
      <c r="Y31" s="107">
        <v>2024</v>
      </c>
      <c r="Z31" s="107">
        <v>1014</v>
      </c>
      <c r="AA31" s="107">
        <v>0</v>
      </c>
      <c r="AB31" s="206" t="s">
        <v>147</v>
      </c>
      <c r="AC31" s="206" t="s">
        <v>264</v>
      </c>
      <c r="AD31" s="107">
        <f t="shared" si="1"/>
        <v>0</v>
      </c>
    </row>
    <row r="32" spans="1:30" x14ac:dyDescent="0.2">
      <c r="A32" s="206">
        <v>2024</v>
      </c>
      <c r="B32" s="206">
        <v>2441</v>
      </c>
      <c r="C32" s="206" t="s">
        <v>169</v>
      </c>
      <c r="D32" s="207" t="s">
        <v>277</v>
      </c>
      <c r="E32" s="207" t="s">
        <v>256</v>
      </c>
      <c r="F32" s="207"/>
      <c r="G32" s="208">
        <v>5.19</v>
      </c>
      <c r="H32" s="208">
        <v>1.1399999999999999</v>
      </c>
      <c r="I32" s="206" t="s">
        <v>160</v>
      </c>
      <c r="J32" s="208">
        <f t="shared" si="0"/>
        <v>5.19</v>
      </c>
      <c r="K32" s="206" t="s">
        <v>257</v>
      </c>
      <c r="L32" s="206" t="s">
        <v>278</v>
      </c>
      <c r="M32" s="206" t="s">
        <v>121</v>
      </c>
      <c r="N32" s="206" t="s">
        <v>279</v>
      </c>
      <c r="O32" s="206" t="s">
        <v>260</v>
      </c>
      <c r="P32" s="207" t="s">
        <v>261</v>
      </c>
      <c r="Q32" s="206" t="s">
        <v>262</v>
      </c>
      <c r="R32" s="206" t="s">
        <v>262</v>
      </c>
      <c r="S32" s="206" t="s">
        <v>154</v>
      </c>
      <c r="T32" s="206" t="s">
        <v>155</v>
      </c>
      <c r="U32" s="107" t="s">
        <v>280</v>
      </c>
      <c r="V32" s="107">
        <v>2330</v>
      </c>
      <c r="W32" s="107">
        <v>1235</v>
      </c>
      <c r="X32" s="107">
        <v>99</v>
      </c>
      <c r="Y32" s="107">
        <v>2024</v>
      </c>
      <c r="Z32" s="107">
        <v>1024</v>
      </c>
      <c r="AA32" s="107">
        <v>0</v>
      </c>
      <c r="AB32" s="206" t="s">
        <v>147</v>
      </c>
      <c r="AC32" s="206" t="s">
        <v>264</v>
      </c>
      <c r="AD32" s="107">
        <f t="shared" si="1"/>
        <v>0</v>
      </c>
    </row>
    <row r="33" spans="1:30" x14ac:dyDescent="0.2">
      <c r="A33" s="206">
        <v>2024</v>
      </c>
      <c r="B33" s="206">
        <v>2442</v>
      </c>
      <c r="C33" s="206" t="s">
        <v>169</v>
      </c>
      <c r="D33" s="207" t="s">
        <v>281</v>
      </c>
      <c r="E33" s="207" t="s">
        <v>256</v>
      </c>
      <c r="F33" s="207"/>
      <c r="G33" s="208">
        <v>169.23</v>
      </c>
      <c r="H33" s="208">
        <v>37.229999999999997</v>
      </c>
      <c r="I33" s="206" t="s">
        <v>160</v>
      </c>
      <c r="J33" s="208">
        <f t="shared" si="0"/>
        <v>169.23</v>
      </c>
      <c r="K33" s="206" t="s">
        <v>257</v>
      </c>
      <c r="L33" s="206" t="s">
        <v>282</v>
      </c>
      <c r="M33" s="206" t="s">
        <v>121</v>
      </c>
      <c r="N33" s="206" t="s">
        <v>283</v>
      </c>
      <c r="O33" s="206" t="s">
        <v>260</v>
      </c>
      <c r="P33" s="207" t="s">
        <v>261</v>
      </c>
      <c r="Q33" s="206" t="s">
        <v>262</v>
      </c>
      <c r="R33" s="206" t="s">
        <v>262</v>
      </c>
      <c r="S33" s="206" t="s">
        <v>154</v>
      </c>
      <c r="T33" s="206" t="s">
        <v>155</v>
      </c>
      <c r="U33" s="107" t="s">
        <v>284</v>
      </c>
      <c r="V33" s="107">
        <v>3770</v>
      </c>
      <c r="W33" s="107">
        <v>1860</v>
      </c>
      <c r="X33" s="107">
        <v>9</v>
      </c>
      <c r="Y33" s="107">
        <v>2024</v>
      </c>
      <c r="Z33" s="107">
        <v>1016</v>
      </c>
      <c r="AA33" s="107">
        <v>0</v>
      </c>
      <c r="AB33" s="206" t="s">
        <v>147</v>
      </c>
      <c r="AC33" s="206" t="s">
        <v>264</v>
      </c>
      <c r="AD33" s="107">
        <f t="shared" si="1"/>
        <v>0</v>
      </c>
    </row>
    <row r="34" spans="1:30" x14ac:dyDescent="0.2">
      <c r="A34" s="206">
        <v>2024</v>
      </c>
      <c r="B34" s="206">
        <v>2443</v>
      </c>
      <c r="C34" s="206" t="s">
        <v>169</v>
      </c>
      <c r="D34" s="207" t="s">
        <v>285</v>
      </c>
      <c r="E34" s="207" t="s">
        <v>256</v>
      </c>
      <c r="F34" s="207"/>
      <c r="G34" s="208">
        <v>174.47</v>
      </c>
      <c r="H34" s="208">
        <v>38.380000000000003</v>
      </c>
      <c r="I34" s="206" t="s">
        <v>160</v>
      </c>
      <c r="J34" s="208">
        <f t="shared" si="0"/>
        <v>174.47</v>
      </c>
      <c r="K34" s="206" t="s">
        <v>257</v>
      </c>
      <c r="L34" s="206" t="s">
        <v>286</v>
      </c>
      <c r="M34" s="206" t="s">
        <v>121</v>
      </c>
      <c r="N34" s="206" t="s">
        <v>287</v>
      </c>
      <c r="O34" s="206" t="s">
        <v>260</v>
      </c>
      <c r="P34" s="207" t="s">
        <v>261</v>
      </c>
      <c r="Q34" s="206" t="s">
        <v>262</v>
      </c>
      <c r="R34" s="206" t="s">
        <v>262</v>
      </c>
      <c r="S34" s="206" t="s">
        <v>154</v>
      </c>
      <c r="T34" s="206" t="s">
        <v>155</v>
      </c>
      <c r="U34" s="107" t="s">
        <v>268</v>
      </c>
      <c r="V34" s="107">
        <v>2340</v>
      </c>
      <c r="W34" s="107">
        <v>2020</v>
      </c>
      <c r="X34" s="107">
        <v>4</v>
      </c>
      <c r="Y34" s="107">
        <v>2024</v>
      </c>
      <c r="Z34" s="107">
        <v>1017</v>
      </c>
      <c r="AA34" s="107">
        <v>0</v>
      </c>
      <c r="AB34" s="206" t="s">
        <v>147</v>
      </c>
      <c r="AC34" s="206" t="s">
        <v>264</v>
      </c>
      <c r="AD34" s="107">
        <f t="shared" si="1"/>
        <v>0</v>
      </c>
    </row>
    <row r="35" spans="1:30" x14ac:dyDescent="0.2">
      <c r="A35" s="206">
        <v>2024</v>
      </c>
      <c r="B35" s="206">
        <v>2444</v>
      </c>
      <c r="C35" s="206" t="s">
        <v>169</v>
      </c>
      <c r="D35" s="207" t="s">
        <v>288</v>
      </c>
      <c r="E35" s="207" t="s">
        <v>256</v>
      </c>
      <c r="F35" s="207"/>
      <c r="G35" s="208">
        <v>134.19999999999999</v>
      </c>
      <c r="H35" s="208">
        <v>24.2</v>
      </c>
      <c r="I35" s="206" t="s">
        <v>118</v>
      </c>
      <c r="J35" s="208">
        <f t="shared" si="0"/>
        <v>109.99999999999999</v>
      </c>
      <c r="K35" s="206" t="s">
        <v>257</v>
      </c>
      <c r="L35" s="206" t="s">
        <v>289</v>
      </c>
      <c r="M35" s="206" t="s">
        <v>121</v>
      </c>
      <c r="N35" s="206" t="s">
        <v>290</v>
      </c>
      <c r="O35" s="206" t="s">
        <v>260</v>
      </c>
      <c r="P35" s="207" t="s">
        <v>261</v>
      </c>
      <c r="Q35" s="206" t="s">
        <v>262</v>
      </c>
      <c r="R35" s="206" t="s">
        <v>262</v>
      </c>
      <c r="S35" s="206" t="s">
        <v>154</v>
      </c>
      <c r="T35" s="206" t="s">
        <v>155</v>
      </c>
      <c r="U35" s="107" t="s">
        <v>276</v>
      </c>
      <c r="V35" s="107">
        <v>2120</v>
      </c>
      <c r="W35" s="107">
        <v>1315</v>
      </c>
      <c r="X35" s="107">
        <v>2</v>
      </c>
      <c r="Y35" s="107">
        <v>2024</v>
      </c>
      <c r="Z35" s="107">
        <v>1014</v>
      </c>
      <c r="AA35" s="107">
        <v>0</v>
      </c>
      <c r="AB35" s="206" t="s">
        <v>147</v>
      </c>
      <c r="AC35" s="206" t="s">
        <v>264</v>
      </c>
      <c r="AD35" s="107">
        <f t="shared" si="1"/>
        <v>0</v>
      </c>
    </row>
    <row r="36" spans="1:30" x14ac:dyDescent="0.2">
      <c r="A36" s="206">
        <v>2024</v>
      </c>
      <c r="B36" s="206">
        <v>2445</v>
      </c>
      <c r="C36" s="206" t="s">
        <v>169</v>
      </c>
      <c r="D36" s="207" t="s">
        <v>291</v>
      </c>
      <c r="E36" s="207" t="s">
        <v>256</v>
      </c>
      <c r="F36" s="207"/>
      <c r="G36" s="208">
        <v>686.6</v>
      </c>
      <c r="H36" s="208">
        <v>123.81</v>
      </c>
      <c r="I36" s="206" t="s">
        <v>118</v>
      </c>
      <c r="J36" s="208">
        <f t="shared" si="0"/>
        <v>562.79</v>
      </c>
      <c r="K36" s="206" t="s">
        <v>257</v>
      </c>
      <c r="L36" s="206" t="s">
        <v>128</v>
      </c>
      <c r="M36" s="206" t="s">
        <v>121</v>
      </c>
      <c r="N36" s="206" t="s">
        <v>292</v>
      </c>
      <c r="O36" s="206" t="s">
        <v>260</v>
      </c>
      <c r="P36" s="207" t="s">
        <v>261</v>
      </c>
      <c r="Q36" s="206" t="s">
        <v>262</v>
      </c>
      <c r="R36" s="206" t="s">
        <v>262</v>
      </c>
      <c r="S36" s="206" t="s">
        <v>154</v>
      </c>
      <c r="T36" s="206" t="s">
        <v>155</v>
      </c>
      <c r="U36" s="107" t="s">
        <v>293</v>
      </c>
      <c r="V36" s="107">
        <v>1680</v>
      </c>
      <c r="W36" s="107">
        <v>1010</v>
      </c>
      <c r="X36" s="107">
        <v>7</v>
      </c>
      <c r="Y36" s="107">
        <v>2024</v>
      </c>
      <c r="Z36" s="107">
        <v>1015</v>
      </c>
      <c r="AA36" s="107">
        <v>0</v>
      </c>
      <c r="AB36" s="206" t="s">
        <v>147</v>
      </c>
      <c r="AC36" s="206" t="s">
        <v>264</v>
      </c>
      <c r="AD36" s="107">
        <f t="shared" si="1"/>
        <v>0</v>
      </c>
    </row>
    <row r="37" spans="1:30" x14ac:dyDescent="0.2">
      <c r="A37" s="206">
        <v>2024</v>
      </c>
      <c r="B37" s="206">
        <v>2445</v>
      </c>
      <c r="C37" s="206" t="s">
        <v>169</v>
      </c>
      <c r="D37" s="207" t="s">
        <v>291</v>
      </c>
      <c r="E37" s="207" t="s">
        <v>256</v>
      </c>
      <c r="F37" s="207"/>
      <c r="G37" s="208">
        <v>206.46</v>
      </c>
      <c r="H37" s="208">
        <v>37.229999999999997</v>
      </c>
      <c r="I37" s="206" t="s">
        <v>118</v>
      </c>
      <c r="J37" s="208">
        <f t="shared" si="0"/>
        <v>169.23000000000002</v>
      </c>
      <c r="K37" s="206" t="s">
        <v>257</v>
      </c>
      <c r="L37" s="206" t="s">
        <v>128</v>
      </c>
      <c r="M37" s="206" t="s">
        <v>121</v>
      </c>
      <c r="N37" s="206" t="s">
        <v>292</v>
      </c>
      <c r="O37" s="206" t="s">
        <v>260</v>
      </c>
      <c r="P37" s="207" t="s">
        <v>261</v>
      </c>
      <c r="Q37" s="206" t="s">
        <v>262</v>
      </c>
      <c r="R37" s="206" t="s">
        <v>262</v>
      </c>
      <c r="S37" s="206" t="s">
        <v>154</v>
      </c>
      <c r="T37" s="206" t="s">
        <v>155</v>
      </c>
      <c r="U37" s="107" t="s">
        <v>144</v>
      </c>
      <c r="V37" s="107">
        <v>4100</v>
      </c>
      <c r="W37" s="107">
        <v>2160</v>
      </c>
      <c r="X37" s="107">
        <v>99</v>
      </c>
      <c r="Y37" s="107">
        <v>2024</v>
      </c>
      <c r="Z37" s="107">
        <v>1018</v>
      </c>
      <c r="AA37" s="107">
        <v>0</v>
      </c>
      <c r="AB37" s="206" t="s">
        <v>147</v>
      </c>
      <c r="AC37" s="206" t="s">
        <v>264</v>
      </c>
      <c r="AD37" s="107">
        <f t="shared" si="1"/>
        <v>0</v>
      </c>
    </row>
    <row r="38" spans="1:30" x14ac:dyDescent="0.2">
      <c r="A38" s="206">
        <v>2024</v>
      </c>
      <c r="B38" s="206">
        <v>2445</v>
      </c>
      <c r="C38" s="206" t="s">
        <v>169</v>
      </c>
      <c r="D38" s="207" t="s">
        <v>291</v>
      </c>
      <c r="E38" s="207" t="s">
        <v>256</v>
      </c>
      <c r="F38" s="207"/>
      <c r="G38" s="208">
        <v>206.46</v>
      </c>
      <c r="H38" s="208">
        <v>37.229999999999997</v>
      </c>
      <c r="I38" s="206" t="s">
        <v>118</v>
      </c>
      <c r="J38" s="208">
        <f t="shared" si="0"/>
        <v>169.23000000000002</v>
      </c>
      <c r="K38" s="206" t="s">
        <v>257</v>
      </c>
      <c r="L38" s="206" t="s">
        <v>128</v>
      </c>
      <c r="M38" s="206" t="s">
        <v>121</v>
      </c>
      <c r="N38" s="206" t="s">
        <v>292</v>
      </c>
      <c r="O38" s="206" t="s">
        <v>260</v>
      </c>
      <c r="P38" s="207" t="s">
        <v>261</v>
      </c>
      <c r="Q38" s="206" t="s">
        <v>262</v>
      </c>
      <c r="R38" s="206" t="s">
        <v>262</v>
      </c>
      <c r="S38" s="206" t="s">
        <v>154</v>
      </c>
      <c r="T38" s="206" t="s">
        <v>155</v>
      </c>
      <c r="U38" s="107" t="s">
        <v>250</v>
      </c>
      <c r="V38" s="107">
        <v>580</v>
      </c>
      <c r="W38" s="107">
        <v>540</v>
      </c>
      <c r="X38" s="107">
        <v>9</v>
      </c>
      <c r="Y38" s="107">
        <v>2024</v>
      </c>
      <c r="Z38" s="107">
        <v>1019</v>
      </c>
      <c r="AA38" s="107">
        <v>0</v>
      </c>
      <c r="AB38" s="206" t="s">
        <v>147</v>
      </c>
      <c r="AC38" s="206" t="s">
        <v>264</v>
      </c>
      <c r="AD38" s="107">
        <f t="shared" si="1"/>
        <v>0</v>
      </c>
    </row>
    <row r="39" spans="1:30" x14ac:dyDescent="0.2">
      <c r="A39" s="206">
        <v>2024</v>
      </c>
      <c r="B39" s="206">
        <v>2445</v>
      </c>
      <c r="C39" s="206" t="s">
        <v>169</v>
      </c>
      <c r="D39" s="207" t="s">
        <v>291</v>
      </c>
      <c r="E39" s="207" t="s">
        <v>256</v>
      </c>
      <c r="F39" s="207"/>
      <c r="G39" s="208">
        <v>206.46</v>
      </c>
      <c r="H39" s="208">
        <v>37.229999999999997</v>
      </c>
      <c r="I39" s="206" t="s">
        <v>118</v>
      </c>
      <c r="J39" s="208">
        <f t="shared" si="0"/>
        <v>169.23000000000002</v>
      </c>
      <c r="K39" s="206" t="s">
        <v>257</v>
      </c>
      <c r="L39" s="206" t="s">
        <v>128</v>
      </c>
      <c r="M39" s="206" t="s">
        <v>121</v>
      </c>
      <c r="N39" s="206" t="s">
        <v>292</v>
      </c>
      <c r="O39" s="206" t="s">
        <v>260</v>
      </c>
      <c r="P39" s="207" t="s">
        <v>261</v>
      </c>
      <c r="Q39" s="206" t="s">
        <v>262</v>
      </c>
      <c r="R39" s="206" t="s">
        <v>262</v>
      </c>
      <c r="S39" s="206" t="s">
        <v>154</v>
      </c>
      <c r="T39" s="206" t="s">
        <v>155</v>
      </c>
      <c r="U39" s="107" t="s">
        <v>294</v>
      </c>
      <c r="V39" s="107">
        <v>3220</v>
      </c>
      <c r="W39" s="107">
        <v>357</v>
      </c>
      <c r="X39" s="107">
        <v>2</v>
      </c>
      <c r="Y39" s="107">
        <v>2024</v>
      </c>
      <c r="Z39" s="107">
        <v>1020</v>
      </c>
      <c r="AA39" s="107">
        <v>0</v>
      </c>
      <c r="AB39" s="206" t="s">
        <v>147</v>
      </c>
      <c r="AC39" s="206" t="s">
        <v>264</v>
      </c>
      <c r="AD39" s="107">
        <f t="shared" si="1"/>
        <v>0</v>
      </c>
    </row>
    <row r="40" spans="1:30" x14ac:dyDescent="0.2">
      <c r="A40" s="206">
        <v>2024</v>
      </c>
      <c r="B40" s="206">
        <v>2445</v>
      </c>
      <c r="C40" s="206" t="s">
        <v>169</v>
      </c>
      <c r="D40" s="207" t="s">
        <v>291</v>
      </c>
      <c r="E40" s="207" t="s">
        <v>256</v>
      </c>
      <c r="F40" s="207"/>
      <c r="G40" s="208">
        <v>242.14</v>
      </c>
      <c r="H40" s="208">
        <v>43.65</v>
      </c>
      <c r="I40" s="206" t="s">
        <v>118</v>
      </c>
      <c r="J40" s="208">
        <f t="shared" si="0"/>
        <v>198.48999999999998</v>
      </c>
      <c r="K40" s="206" t="s">
        <v>257</v>
      </c>
      <c r="L40" s="206" t="s">
        <v>128</v>
      </c>
      <c r="M40" s="206" t="s">
        <v>121</v>
      </c>
      <c r="N40" s="206" t="s">
        <v>292</v>
      </c>
      <c r="O40" s="206" t="s">
        <v>260</v>
      </c>
      <c r="P40" s="207" t="s">
        <v>261</v>
      </c>
      <c r="Q40" s="206" t="s">
        <v>262</v>
      </c>
      <c r="R40" s="206" t="s">
        <v>262</v>
      </c>
      <c r="S40" s="206" t="s">
        <v>154</v>
      </c>
      <c r="T40" s="206" t="s">
        <v>155</v>
      </c>
      <c r="U40" s="107" t="s">
        <v>156</v>
      </c>
      <c r="V40" s="107">
        <v>20</v>
      </c>
      <c r="W40" s="107">
        <v>792</v>
      </c>
      <c r="X40" s="107">
        <v>3</v>
      </c>
      <c r="Y40" s="107">
        <v>2024</v>
      </c>
      <c r="Z40" s="107">
        <v>1021</v>
      </c>
      <c r="AA40" s="107">
        <v>0</v>
      </c>
      <c r="AB40" s="206" t="s">
        <v>147</v>
      </c>
      <c r="AC40" s="206" t="s">
        <v>264</v>
      </c>
      <c r="AD40" s="107">
        <f t="shared" si="1"/>
        <v>0</v>
      </c>
    </row>
    <row r="41" spans="1:30" x14ac:dyDescent="0.2">
      <c r="A41" s="206">
        <v>2024</v>
      </c>
      <c r="B41" s="206">
        <v>2445</v>
      </c>
      <c r="C41" s="206" t="s">
        <v>169</v>
      </c>
      <c r="D41" s="207" t="s">
        <v>291</v>
      </c>
      <c r="E41" s="207" t="s">
        <v>256</v>
      </c>
      <c r="F41" s="207"/>
      <c r="G41" s="208">
        <v>343.68</v>
      </c>
      <c r="H41" s="208">
        <v>61.97</v>
      </c>
      <c r="I41" s="206" t="s">
        <v>118</v>
      </c>
      <c r="J41" s="208">
        <f t="shared" si="0"/>
        <v>281.71000000000004</v>
      </c>
      <c r="K41" s="206" t="s">
        <v>257</v>
      </c>
      <c r="L41" s="206" t="s">
        <v>128</v>
      </c>
      <c r="M41" s="206" t="s">
        <v>121</v>
      </c>
      <c r="N41" s="206" t="s">
        <v>292</v>
      </c>
      <c r="O41" s="206" t="s">
        <v>260</v>
      </c>
      <c r="P41" s="207" t="s">
        <v>261</v>
      </c>
      <c r="Q41" s="206" t="s">
        <v>262</v>
      </c>
      <c r="R41" s="206" t="s">
        <v>262</v>
      </c>
      <c r="S41" s="206" t="s">
        <v>154</v>
      </c>
      <c r="T41" s="206" t="s">
        <v>155</v>
      </c>
      <c r="U41" s="107" t="s">
        <v>295</v>
      </c>
      <c r="V41" s="107">
        <v>470</v>
      </c>
      <c r="W41" s="107">
        <v>550</v>
      </c>
      <c r="X41" s="107">
        <v>4</v>
      </c>
      <c r="Y41" s="107">
        <v>2024</v>
      </c>
      <c r="Z41" s="107">
        <v>1025</v>
      </c>
      <c r="AA41" s="107">
        <v>0</v>
      </c>
      <c r="AB41" s="206" t="s">
        <v>147</v>
      </c>
      <c r="AC41" s="206" t="s">
        <v>264</v>
      </c>
      <c r="AD41" s="107">
        <f t="shared" si="1"/>
        <v>0</v>
      </c>
    </row>
    <row r="42" spans="1:30" x14ac:dyDescent="0.2">
      <c r="A42" s="206">
        <v>2024</v>
      </c>
      <c r="B42" s="206">
        <v>2445</v>
      </c>
      <c r="C42" s="206" t="s">
        <v>169</v>
      </c>
      <c r="D42" s="207" t="s">
        <v>291</v>
      </c>
      <c r="E42" s="207" t="s">
        <v>256</v>
      </c>
      <c r="F42" s="207"/>
      <c r="G42" s="208">
        <v>686.62</v>
      </c>
      <c r="H42" s="208">
        <v>123.81</v>
      </c>
      <c r="I42" s="206" t="s">
        <v>118</v>
      </c>
      <c r="J42" s="208">
        <f t="shared" si="0"/>
        <v>562.80999999999995</v>
      </c>
      <c r="K42" s="206" t="s">
        <v>257</v>
      </c>
      <c r="L42" s="206" t="s">
        <v>128</v>
      </c>
      <c r="M42" s="206" t="s">
        <v>121</v>
      </c>
      <c r="N42" s="206" t="s">
        <v>292</v>
      </c>
      <c r="O42" s="206" t="s">
        <v>260</v>
      </c>
      <c r="P42" s="207" t="s">
        <v>261</v>
      </c>
      <c r="Q42" s="206" t="s">
        <v>262</v>
      </c>
      <c r="R42" s="206" t="s">
        <v>262</v>
      </c>
      <c r="S42" s="206" t="s">
        <v>154</v>
      </c>
      <c r="T42" s="206" t="s">
        <v>155</v>
      </c>
      <c r="U42" s="107" t="s">
        <v>295</v>
      </c>
      <c r="V42" s="107">
        <v>470</v>
      </c>
      <c r="W42" s="107">
        <v>550</v>
      </c>
      <c r="X42" s="107">
        <v>4</v>
      </c>
      <c r="Y42" s="107">
        <v>2024</v>
      </c>
      <c r="Z42" s="107">
        <v>1738</v>
      </c>
      <c r="AA42" s="107">
        <v>0</v>
      </c>
      <c r="AB42" s="206" t="s">
        <v>147</v>
      </c>
      <c r="AC42" s="206" t="s">
        <v>264</v>
      </c>
      <c r="AD42" s="107">
        <f t="shared" si="1"/>
        <v>0</v>
      </c>
    </row>
    <row r="43" spans="1:30" x14ac:dyDescent="0.2">
      <c r="A43" s="206">
        <v>2024</v>
      </c>
      <c r="B43" s="206">
        <v>2445</v>
      </c>
      <c r="C43" s="206" t="s">
        <v>169</v>
      </c>
      <c r="D43" s="207" t="s">
        <v>291</v>
      </c>
      <c r="E43" s="207" t="s">
        <v>256</v>
      </c>
      <c r="F43" s="207"/>
      <c r="G43" s="208">
        <v>146.74</v>
      </c>
      <c r="H43" s="208">
        <v>26.48</v>
      </c>
      <c r="I43" s="206" t="s">
        <v>118</v>
      </c>
      <c r="J43" s="208">
        <f t="shared" ref="J43:J72" si="2">IF(I43="SI",G43-H43,G43)</f>
        <v>120.26</v>
      </c>
      <c r="K43" s="206" t="s">
        <v>257</v>
      </c>
      <c r="L43" s="206" t="s">
        <v>128</v>
      </c>
      <c r="M43" s="206" t="s">
        <v>121</v>
      </c>
      <c r="N43" s="206" t="s">
        <v>292</v>
      </c>
      <c r="O43" s="206" t="s">
        <v>260</v>
      </c>
      <c r="P43" s="207" t="s">
        <v>261</v>
      </c>
      <c r="Q43" s="206" t="s">
        <v>262</v>
      </c>
      <c r="R43" s="206" t="s">
        <v>262</v>
      </c>
      <c r="S43" s="206" t="s">
        <v>154</v>
      </c>
      <c r="T43" s="206" t="s">
        <v>155</v>
      </c>
      <c r="U43" s="107" t="s">
        <v>296</v>
      </c>
      <c r="V43" s="107">
        <v>140</v>
      </c>
      <c r="W43" s="107">
        <v>180</v>
      </c>
      <c r="X43" s="107">
        <v>18</v>
      </c>
      <c r="Y43" s="107">
        <v>2024</v>
      </c>
      <c r="Z43" s="107">
        <v>1005</v>
      </c>
      <c r="AA43" s="107">
        <v>0</v>
      </c>
      <c r="AB43" s="206" t="s">
        <v>147</v>
      </c>
      <c r="AC43" s="206" t="s">
        <v>264</v>
      </c>
      <c r="AD43" s="107">
        <f t="shared" ref="AD43:AD72" si="3">IF(P43=P42,0,1)</f>
        <v>0</v>
      </c>
    </row>
    <row r="44" spans="1:30" x14ac:dyDescent="0.2">
      <c r="A44" s="206">
        <v>2024</v>
      </c>
      <c r="B44" s="206">
        <v>2445</v>
      </c>
      <c r="C44" s="206" t="s">
        <v>169</v>
      </c>
      <c r="D44" s="207" t="s">
        <v>291</v>
      </c>
      <c r="E44" s="207" t="s">
        <v>256</v>
      </c>
      <c r="F44" s="207"/>
      <c r="G44" s="208">
        <v>137.85</v>
      </c>
      <c r="H44" s="208">
        <v>24.86</v>
      </c>
      <c r="I44" s="206" t="s">
        <v>118</v>
      </c>
      <c r="J44" s="208">
        <f t="shared" si="2"/>
        <v>112.99</v>
      </c>
      <c r="K44" s="206" t="s">
        <v>257</v>
      </c>
      <c r="L44" s="206" t="s">
        <v>128</v>
      </c>
      <c r="M44" s="206" t="s">
        <v>121</v>
      </c>
      <c r="N44" s="206" t="s">
        <v>292</v>
      </c>
      <c r="O44" s="206" t="s">
        <v>260</v>
      </c>
      <c r="P44" s="207" t="s">
        <v>261</v>
      </c>
      <c r="Q44" s="206" t="s">
        <v>262</v>
      </c>
      <c r="R44" s="206" t="s">
        <v>262</v>
      </c>
      <c r="S44" s="206" t="s">
        <v>154</v>
      </c>
      <c r="T44" s="206" t="s">
        <v>155</v>
      </c>
      <c r="U44" s="107" t="s">
        <v>179</v>
      </c>
      <c r="V44" s="107">
        <v>250</v>
      </c>
      <c r="W44" s="107">
        <v>180</v>
      </c>
      <c r="X44" s="107">
        <v>27</v>
      </c>
      <c r="Y44" s="107">
        <v>2024</v>
      </c>
      <c r="Z44" s="107">
        <v>1007</v>
      </c>
      <c r="AA44" s="107">
        <v>0</v>
      </c>
      <c r="AB44" s="206" t="s">
        <v>147</v>
      </c>
      <c r="AC44" s="206" t="s">
        <v>264</v>
      </c>
      <c r="AD44" s="107">
        <f t="shared" si="3"/>
        <v>0</v>
      </c>
    </row>
    <row r="45" spans="1:30" x14ac:dyDescent="0.2">
      <c r="A45" s="206">
        <v>2024</v>
      </c>
      <c r="B45" s="206">
        <v>2445</v>
      </c>
      <c r="C45" s="206" t="s">
        <v>169</v>
      </c>
      <c r="D45" s="207" t="s">
        <v>291</v>
      </c>
      <c r="E45" s="207" t="s">
        <v>256</v>
      </c>
      <c r="F45" s="207"/>
      <c r="G45" s="208">
        <v>137.85</v>
      </c>
      <c r="H45" s="208">
        <v>24.86</v>
      </c>
      <c r="I45" s="206" t="s">
        <v>118</v>
      </c>
      <c r="J45" s="208">
        <f t="shared" si="2"/>
        <v>112.99</v>
      </c>
      <c r="K45" s="206" t="s">
        <v>257</v>
      </c>
      <c r="L45" s="206" t="s">
        <v>128</v>
      </c>
      <c r="M45" s="206" t="s">
        <v>121</v>
      </c>
      <c r="N45" s="206" t="s">
        <v>292</v>
      </c>
      <c r="O45" s="206" t="s">
        <v>260</v>
      </c>
      <c r="P45" s="207" t="s">
        <v>261</v>
      </c>
      <c r="Q45" s="206" t="s">
        <v>262</v>
      </c>
      <c r="R45" s="206" t="s">
        <v>262</v>
      </c>
      <c r="S45" s="206" t="s">
        <v>154</v>
      </c>
      <c r="T45" s="206" t="s">
        <v>155</v>
      </c>
      <c r="U45" s="107" t="s">
        <v>144</v>
      </c>
      <c r="V45" s="107">
        <v>4100</v>
      </c>
      <c r="W45" s="107">
        <v>180</v>
      </c>
      <c r="X45" s="107">
        <v>41</v>
      </c>
      <c r="Y45" s="107">
        <v>2024</v>
      </c>
      <c r="Z45" s="107">
        <v>1008</v>
      </c>
      <c r="AA45" s="107">
        <v>0</v>
      </c>
      <c r="AB45" s="206" t="s">
        <v>147</v>
      </c>
      <c r="AC45" s="206" t="s">
        <v>264</v>
      </c>
      <c r="AD45" s="107">
        <f t="shared" si="3"/>
        <v>0</v>
      </c>
    </row>
    <row r="46" spans="1:30" x14ac:dyDescent="0.2">
      <c r="A46" s="206">
        <v>2024</v>
      </c>
      <c r="B46" s="206">
        <v>2445</v>
      </c>
      <c r="C46" s="206" t="s">
        <v>169</v>
      </c>
      <c r="D46" s="207" t="s">
        <v>291</v>
      </c>
      <c r="E46" s="207" t="s">
        <v>256</v>
      </c>
      <c r="F46" s="207"/>
      <c r="G46" s="208">
        <v>206.46</v>
      </c>
      <c r="H46" s="208">
        <v>37.229999999999997</v>
      </c>
      <c r="I46" s="206" t="s">
        <v>118</v>
      </c>
      <c r="J46" s="208">
        <f t="shared" si="2"/>
        <v>169.23000000000002</v>
      </c>
      <c r="K46" s="206" t="s">
        <v>257</v>
      </c>
      <c r="L46" s="206" t="s">
        <v>128</v>
      </c>
      <c r="M46" s="206" t="s">
        <v>121</v>
      </c>
      <c r="N46" s="206" t="s">
        <v>292</v>
      </c>
      <c r="O46" s="206" t="s">
        <v>260</v>
      </c>
      <c r="P46" s="207" t="s">
        <v>261</v>
      </c>
      <c r="Q46" s="206" t="s">
        <v>262</v>
      </c>
      <c r="R46" s="206" t="s">
        <v>262</v>
      </c>
      <c r="S46" s="206" t="s">
        <v>154</v>
      </c>
      <c r="T46" s="206" t="s">
        <v>155</v>
      </c>
      <c r="U46" s="107" t="s">
        <v>250</v>
      </c>
      <c r="V46" s="107">
        <v>580</v>
      </c>
      <c r="W46" s="107">
        <v>380</v>
      </c>
      <c r="X46" s="107">
        <v>10</v>
      </c>
      <c r="Y46" s="107">
        <v>2024</v>
      </c>
      <c r="Z46" s="107">
        <v>1009</v>
      </c>
      <c r="AA46" s="107">
        <v>0</v>
      </c>
      <c r="AB46" s="206" t="s">
        <v>147</v>
      </c>
      <c r="AC46" s="206" t="s">
        <v>264</v>
      </c>
      <c r="AD46" s="107">
        <f t="shared" si="3"/>
        <v>0</v>
      </c>
    </row>
    <row r="47" spans="1:30" x14ac:dyDescent="0.2">
      <c r="A47" s="206">
        <v>2024</v>
      </c>
      <c r="B47" s="206">
        <v>2445</v>
      </c>
      <c r="C47" s="206" t="s">
        <v>169</v>
      </c>
      <c r="D47" s="207" t="s">
        <v>291</v>
      </c>
      <c r="E47" s="207" t="s">
        <v>256</v>
      </c>
      <c r="F47" s="207"/>
      <c r="G47" s="208">
        <v>240.72</v>
      </c>
      <c r="H47" s="208">
        <v>43.42</v>
      </c>
      <c r="I47" s="206" t="s">
        <v>118</v>
      </c>
      <c r="J47" s="208">
        <f t="shared" si="2"/>
        <v>197.3</v>
      </c>
      <c r="K47" s="206" t="s">
        <v>257</v>
      </c>
      <c r="L47" s="206" t="s">
        <v>128</v>
      </c>
      <c r="M47" s="206" t="s">
        <v>121</v>
      </c>
      <c r="N47" s="206" t="s">
        <v>292</v>
      </c>
      <c r="O47" s="206" t="s">
        <v>260</v>
      </c>
      <c r="P47" s="207" t="s">
        <v>261</v>
      </c>
      <c r="Q47" s="206" t="s">
        <v>262</v>
      </c>
      <c r="R47" s="206" t="s">
        <v>262</v>
      </c>
      <c r="S47" s="206" t="s">
        <v>154</v>
      </c>
      <c r="T47" s="206" t="s">
        <v>155</v>
      </c>
      <c r="U47" s="107" t="s">
        <v>250</v>
      </c>
      <c r="V47" s="107">
        <v>580</v>
      </c>
      <c r="W47" s="107">
        <v>381</v>
      </c>
      <c r="X47" s="107">
        <v>99</v>
      </c>
      <c r="Y47" s="107">
        <v>2024</v>
      </c>
      <c r="Z47" s="107">
        <v>1010</v>
      </c>
      <c r="AA47" s="107">
        <v>0</v>
      </c>
      <c r="AB47" s="206" t="s">
        <v>147</v>
      </c>
      <c r="AC47" s="206" t="s">
        <v>264</v>
      </c>
      <c r="AD47" s="107">
        <f t="shared" si="3"/>
        <v>0</v>
      </c>
    </row>
    <row r="48" spans="1:30" x14ac:dyDescent="0.2">
      <c r="A48" s="206">
        <v>2024</v>
      </c>
      <c r="B48" s="206">
        <v>2446</v>
      </c>
      <c r="C48" s="206" t="s">
        <v>169</v>
      </c>
      <c r="D48" s="207" t="s">
        <v>297</v>
      </c>
      <c r="E48" s="207" t="s">
        <v>256</v>
      </c>
      <c r="F48" s="207"/>
      <c r="G48" s="208">
        <v>387.5</v>
      </c>
      <c r="H48" s="208">
        <v>69.88</v>
      </c>
      <c r="I48" s="206" t="s">
        <v>118</v>
      </c>
      <c r="J48" s="208">
        <f t="shared" si="2"/>
        <v>317.62</v>
      </c>
      <c r="K48" s="206" t="s">
        <v>257</v>
      </c>
      <c r="L48" s="206" t="s">
        <v>298</v>
      </c>
      <c r="M48" s="206" t="s">
        <v>121</v>
      </c>
      <c r="N48" s="206" t="s">
        <v>299</v>
      </c>
      <c r="O48" s="206" t="s">
        <v>300</v>
      </c>
      <c r="P48" s="207" t="s">
        <v>261</v>
      </c>
      <c r="Q48" s="206" t="s">
        <v>262</v>
      </c>
      <c r="R48" s="206" t="s">
        <v>262</v>
      </c>
      <c r="S48" s="206" t="s">
        <v>154</v>
      </c>
      <c r="T48" s="206" t="s">
        <v>155</v>
      </c>
      <c r="U48" s="107" t="s">
        <v>263</v>
      </c>
      <c r="V48" s="107">
        <v>1460</v>
      </c>
      <c r="W48" s="107">
        <v>860</v>
      </c>
      <c r="X48" s="107">
        <v>8</v>
      </c>
      <c r="Y48" s="107">
        <v>2024</v>
      </c>
      <c r="Z48" s="107">
        <v>1012</v>
      </c>
      <c r="AA48" s="107">
        <v>0</v>
      </c>
      <c r="AB48" s="206" t="s">
        <v>147</v>
      </c>
      <c r="AC48" s="206" t="s">
        <v>301</v>
      </c>
      <c r="AD48" s="107">
        <f t="shared" si="3"/>
        <v>0</v>
      </c>
    </row>
    <row r="49" spans="1:30" x14ac:dyDescent="0.2">
      <c r="A49" s="206">
        <v>2024</v>
      </c>
      <c r="B49" s="206">
        <v>2447</v>
      </c>
      <c r="C49" s="206" t="s">
        <v>169</v>
      </c>
      <c r="D49" s="207" t="s">
        <v>302</v>
      </c>
      <c r="E49" s="207" t="s">
        <v>256</v>
      </c>
      <c r="F49" s="207"/>
      <c r="G49" s="208">
        <v>375.14</v>
      </c>
      <c r="H49" s="208">
        <v>67.650000000000006</v>
      </c>
      <c r="I49" s="206" t="s">
        <v>118</v>
      </c>
      <c r="J49" s="208">
        <f t="shared" si="2"/>
        <v>307.49</v>
      </c>
      <c r="K49" s="206" t="s">
        <v>257</v>
      </c>
      <c r="L49" s="206" t="s">
        <v>303</v>
      </c>
      <c r="M49" s="206" t="s">
        <v>121</v>
      </c>
      <c r="N49" s="206" t="s">
        <v>304</v>
      </c>
      <c r="O49" s="206" t="s">
        <v>260</v>
      </c>
      <c r="P49" s="207" t="s">
        <v>261</v>
      </c>
      <c r="Q49" s="206" t="s">
        <v>262</v>
      </c>
      <c r="R49" s="206" t="s">
        <v>262</v>
      </c>
      <c r="S49" s="206" t="s">
        <v>154</v>
      </c>
      <c r="T49" s="206" t="s">
        <v>155</v>
      </c>
      <c r="U49" s="107" t="s">
        <v>272</v>
      </c>
      <c r="V49" s="107">
        <v>1570</v>
      </c>
      <c r="W49" s="107">
        <v>950</v>
      </c>
      <c r="X49" s="107">
        <v>7</v>
      </c>
      <c r="Y49" s="107">
        <v>2024</v>
      </c>
      <c r="Z49" s="107">
        <v>1013</v>
      </c>
      <c r="AA49" s="107">
        <v>0</v>
      </c>
      <c r="AB49" s="206" t="s">
        <v>147</v>
      </c>
      <c r="AC49" s="206" t="s">
        <v>264</v>
      </c>
      <c r="AD49" s="107">
        <f t="shared" si="3"/>
        <v>0</v>
      </c>
    </row>
    <row r="50" spans="1:30" x14ac:dyDescent="0.2">
      <c r="A50" s="206">
        <v>2024</v>
      </c>
      <c r="B50" s="206">
        <v>2448</v>
      </c>
      <c r="C50" s="206" t="s">
        <v>169</v>
      </c>
      <c r="D50" s="207" t="s">
        <v>305</v>
      </c>
      <c r="E50" s="207" t="s">
        <v>256</v>
      </c>
      <c r="F50" s="207"/>
      <c r="G50" s="208">
        <v>11.92</v>
      </c>
      <c r="H50" s="208">
        <v>2.15</v>
      </c>
      <c r="I50" s="206" t="s">
        <v>118</v>
      </c>
      <c r="J50" s="208">
        <f t="shared" si="2"/>
        <v>9.77</v>
      </c>
      <c r="K50" s="206" t="s">
        <v>257</v>
      </c>
      <c r="L50" s="206" t="s">
        <v>306</v>
      </c>
      <c r="M50" s="206" t="s">
        <v>121</v>
      </c>
      <c r="N50" s="206" t="s">
        <v>307</v>
      </c>
      <c r="O50" s="206" t="s">
        <v>300</v>
      </c>
      <c r="P50" s="207" t="s">
        <v>261</v>
      </c>
      <c r="Q50" s="206" t="s">
        <v>262</v>
      </c>
      <c r="R50" s="206" t="s">
        <v>262</v>
      </c>
      <c r="S50" s="206" t="s">
        <v>154</v>
      </c>
      <c r="T50" s="206" t="s">
        <v>155</v>
      </c>
      <c r="U50" s="107" t="s">
        <v>268</v>
      </c>
      <c r="V50" s="107">
        <v>2340</v>
      </c>
      <c r="W50" s="107">
        <v>1225</v>
      </c>
      <c r="X50" s="107">
        <v>7</v>
      </c>
      <c r="Y50" s="107">
        <v>2024</v>
      </c>
      <c r="Z50" s="107">
        <v>1011</v>
      </c>
      <c r="AA50" s="107">
        <v>0</v>
      </c>
      <c r="AB50" s="206" t="s">
        <v>147</v>
      </c>
      <c r="AC50" s="206" t="s">
        <v>301</v>
      </c>
      <c r="AD50" s="107">
        <f t="shared" si="3"/>
        <v>0</v>
      </c>
    </row>
    <row r="51" spans="1:30" x14ac:dyDescent="0.2">
      <c r="A51" s="206">
        <v>2024</v>
      </c>
      <c r="B51" s="206">
        <v>2449</v>
      </c>
      <c r="C51" s="206" t="s">
        <v>169</v>
      </c>
      <c r="D51" s="207" t="s">
        <v>308</v>
      </c>
      <c r="E51" s="207" t="s">
        <v>256</v>
      </c>
      <c r="F51" s="207"/>
      <c r="G51" s="208">
        <v>8.06</v>
      </c>
      <c r="H51" s="208">
        <v>1.45</v>
      </c>
      <c r="I51" s="206" t="s">
        <v>118</v>
      </c>
      <c r="J51" s="208">
        <f t="shared" si="2"/>
        <v>6.61</v>
      </c>
      <c r="K51" s="206" t="s">
        <v>257</v>
      </c>
      <c r="L51" s="206" t="s">
        <v>309</v>
      </c>
      <c r="M51" s="206" t="s">
        <v>121</v>
      </c>
      <c r="N51" s="206" t="s">
        <v>310</v>
      </c>
      <c r="O51" s="206" t="s">
        <v>260</v>
      </c>
      <c r="P51" s="207" t="s">
        <v>261</v>
      </c>
      <c r="Q51" s="206" t="s">
        <v>262</v>
      </c>
      <c r="R51" s="206" t="s">
        <v>262</v>
      </c>
      <c r="S51" s="206" t="s">
        <v>154</v>
      </c>
      <c r="T51" s="206" t="s">
        <v>155</v>
      </c>
      <c r="U51" s="107" t="s">
        <v>280</v>
      </c>
      <c r="V51" s="107">
        <v>2330</v>
      </c>
      <c r="W51" s="107">
        <v>1235</v>
      </c>
      <c r="X51" s="107">
        <v>99</v>
      </c>
      <c r="Y51" s="107">
        <v>2024</v>
      </c>
      <c r="Z51" s="107">
        <v>1024</v>
      </c>
      <c r="AA51" s="107">
        <v>0</v>
      </c>
      <c r="AB51" s="206" t="s">
        <v>147</v>
      </c>
      <c r="AC51" s="206" t="s">
        <v>264</v>
      </c>
      <c r="AD51" s="107">
        <f t="shared" si="3"/>
        <v>0</v>
      </c>
    </row>
    <row r="52" spans="1:30" x14ac:dyDescent="0.2">
      <c r="A52" s="206">
        <v>2024</v>
      </c>
      <c r="B52" s="206">
        <v>2482</v>
      </c>
      <c r="C52" s="206" t="s">
        <v>147</v>
      </c>
      <c r="D52" s="207" t="s">
        <v>311</v>
      </c>
      <c r="E52" s="207" t="s">
        <v>134</v>
      </c>
      <c r="F52" s="207" t="s">
        <v>312</v>
      </c>
      <c r="G52" s="208">
        <v>765.37</v>
      </c>
      <c r="H52" s="208">
        <v>138.02000000000001</v>
      </c>
      <c r="I52" s="206" t="s">
        <v>118</v>
      </c>
      <c r="J52" s="208">
        <f t="shared" si="2"/>
        <v>627.35</v>
      </c>
      <c r="K52" s="206" t="s">
        <v>313</v>
      </c>
      <c r="L52" s="206" t="s">
        <v>314</v>
      </c>
      <c r="M52" s="206" t="s">
        <v>121</v>
      </c>
      <c r="N52" s="206" t="s">
        <v>315</v>
      </c>
      <c r="O52" s="206" t="s">
        <v>316</v>
      </c>
      <c r="P52" s="207" t="s">
        <v>317</v>
      </c>
      <c r="Q52" s="206" t="s">
        <v>318</v>
      </c>
      <c r="R52" s="206" t="s">
        <v>319</v>
      </c>
      <c r="S52" s="206" t="s">
        <v>154</v>
      </c>
      <c r="T52" s="206" t="s">
        <v>155</v>
      </c>
      <c r="U52" s="107" t="s">
        <v>250</v>
      </c>
      <c r="V52" s="107">
        <v>580</v>
      </c>
      <c r="W52" s="107">
        <v>545</v>
      </c>
      <c r="X52" s="107">
        <v>3</v>
      </c>
      <c r="Y52" s="107">
        <v>2024</v>
      </c>
      <c r="Z52" s="107">
        <v>338</v>
      </c>
      <c r="AA52" s="107">
        <v>0</v>
      </c>
      <c r="AB52" s="206" t="s">
        <v>116</v>
      </c>
      <c r="AC52" s="206" t="s">
        <v>320</v>
      </c>
      <c r="AD52" s="107">
        <f t="shared" si="3"/>
        <v>1</v>
      </c>
    </row>
    <row r="53" spans="1:30" x14ac:dyDescent="0.2">
      <c r="A53" s="206">
        <v>2024</v>
      </c>
      <c r="B53" s="206">
        <v>2474</v>
      </c>
      <c r="C53" s="206" t="s">
        <v>134</v>
      </c>
      <c r="D53" s="207" t="s">
        <v>321</v>
      </c>
      <c r="E53" s="207" t="s">
        <v>192</v>
      </c>
      <c r="F53" s="207"/>
      <c r="G53" s="208">
        <v>1877.02</v>
      </c>
      <c r="H53" s="208">
        <v>0</v>
      </c>
      <c r="I53" s="206" t="s">
        <v>118</v>
      </c>
      <c r="J53" s="208">
        <f t="shared" si="2"/>
        <v>1877.02</v>
      </c>
      <c r="K53" s="206" t="s">
        <v>322</v>
      </c>
      <c r="L53" s="206" t="s">
        <v>128</v>
      </c>
      <c r="M53" s="206" t="s">
        <v>121</v>
      </c>
      <c r="N53" s="206" t="s">
        <v>323</v>
      </c>
      <c r="O53" s="206" t="s">
        <v>169</v>
      </c>
      <c r="P53" s="207" t="s">
        <v>324</v>
      </c>
      <c r="Q53" s="206" t="s">
        <v>325</v>
      </c>
      <c r="R53" s="206" t="s">
        <v>325</v>
      </c>
      <c r="S53" s="206" t="s">
        <v>125</v>
      </c>
      <c r="T53" s="206" t="s">
        <v>126</v>
      </c>
      <c r="U53" s="107" t="s">
        <v>326</v>
      </c>
      <c r="V53" s="107">
        <v>2000</v>
      </c>
      <c r="W53" s="107">
        <v>1285</v>
      </c>
      <c r="X53" s="107">
        <v>99</v>
      </c>
      <c r="Y53" s="107">
        <v>2024</v>
      </c>
      <c r="Z53" s="107">
        <v>1574</v>
      </c>
      <c r="AA53" s="107">
        <v>0</v>
      </c>
      <c r="AB53" s="206" t="s">
        <v>128</v>
      </c>
      <c r="AC53" s="206" t="s">
        <v>226</v>
      </c>
      <c r="AD53" s="107">
        <f t="shared" si="3"/>
        <v>1</v>
      </c>
    </row>
    <row r="54" spans="1:30" x14ac:dyDescent="0.2">
      <c r="A54" s="206">
        <v>2024</v>
      </c>
      <c r="B54" s="206">
        <v>2474</v>
      </c>
      <c r="C54" s="206" t="s">
        <v>134</v>
      </c>
      <c r="D54" s="207" t="s">
        <v>321</v>
      </c>
      <c r="E54" s="207" t="s">
        <v>192</v>
      </c>
      <c r="F54" s="207"/>
      <c r="G54" s="208">
        <v>95.88</v>
      </c>
      <c r="H54" s="208">
        <v>0</v>
      </c>
      <c r="I54" s="206" t="s">
        <v>118</v>
      </c>
      <c r="J54" s="208">
        <f t="shared" si="2"/>
        <v>95.88</v>
      </c>
      <c r="K54" s="206" t="s">
        <v>322</v>
      </c>
      <c r="L54" s="206" t="s">
        <v>128</v>
      </c>
      <c r="M54" s="206" t="s">
        <v>121</v>
      </c>
      <c r="N54" s="206" t="s">
        <v>323</v>
      </c>
      <c r="O54" s="206" t="s">
        <v>169</v>
      </c>
      <c r="P54" s="207" t="s">
        <v>324</v>
      </c>
      <c r="Q54" s="206" t="s">
        <v>325</v>
      </c>
      <c r="R54" s="206" t="s">
        <v>325</v>
      </c>
      <c r="S54" s="206" t="s">
        <v>125</v>
      </c>
      <c r="T54" s="206" t="s">
        <v>126</v>
      </c>
      <c r="U54" s="107" t="s">
        <v>327</v>
      </c>
      <c r="V54" s="107">
        <v>4090</v>
      </c>
      <c r="W54" s="107">
        <v>230</v>
      </c>
      <c r="X54" s="107">
        <v>5</v>
      </c>
      <c r="Y54" s="107">
        <v>2024</v>
      </c>
      <c r="Z54" s="107">
        <v>1575</v>
      </c>
      <c r="AA54" s="107">
        <v>0</v>
      </c>
      <c r="AB54" s="206" t="s">
        <v>128</v>
      </c>
      <c r="AC54" s="206" t="s">
        <v>226</v>
      </c>
      <c r="AD54" s="107">
        <f t="shared" si="3"/>
        <v>0</v>
      </c>
    </row>
    <row r="55" spans="1:30" x14ac:dyDescent="0.2">
      <c r="A55" s="206">
        <v>2024</v>
      </c>
      <c r="B55" s="206">
        <v>2490</v>
      </c>
      <c r="C55" s="206" t="s">
        <v>116</v>
      </c>
      <c r="D55" s="207" t="s">
        <v>328</v>
      </c>
      <c r="E55" s="207" t="s">
        <v>116</v>
      </c>
      <c r="F55" s="207" t="s">
        <v>329</v>
      </c>
      <c r="G55" s="208">
        <v>536.79999999999995</v>
      </c>
      <c r="H55" s="208">
        <v>96.8</v>
      </c>
      <c r="I55" s="206" t="s">
        <v>118</v>
      </c>
      <c r="J55" s="208">
        <f t="shared" si="2"/>
        <v>439.99999999999994</v>
      </c>
      <c r="K55" s="206" t="s">
        <v>330</v>
      </c>
      <c r="L55" s="206" t="s">
        <v>331</v>
      </c>
      <c r="M55" s="206" t="s">
        <v>121</v>
      </c>
      <c r="N55" s="206" t="s">
        <v>332</v>
      </c>
      <c r="O55" s="206" t="s">
        <v>116</v>
      </c>
      <c r="P55" s="207" t="s">
        <v>333</v>
      </c>
      <c r="Q55" s="206" t="s">
        <v>334</v>
      </c>
      <c r="R55" s="206" t="s">
        <v>334</v>
      </c>
      <c r="S55" s="206" t="s">
        <v>335</v>
      </c>
      <c r="T55" s="206" t="s">
        <v>336</v>
      </c>
      <c r="U55" s="107" t="s">
        <v>337</v>
      </c>
      <c r="V55" s="107">
        <v>690</v>
      </c>
      <c r="W55" s="107">
        <v>460</v>
      </c>
      <c r="X55" s="107">
        <v>1</v>
      </c>
      <c r="Y55" s="107">
        <v>2024</v>
      </c>
      <c r="Z55" s="107">
        <v>1389</v>
      </c>
      <c r="AA55" s="107">
        <v>0</v>
      </c>
      <c r="AB55" s="206" t="s">
        <v>128</v>
      </c>
      <c r="AC55" s="206" t="s">
        <v>129</v>
      </c>
      <c r="AD55" s="107">
        <f t="shared" si="3"/>
        <v>1</v>
      </c>
    </row>
    <row r="56" spans="1:30" x14ac:dyDescent="0.2">
      <c r="A56" s="206">
        <v>2024</v>
      </c>
      <c r="B56" s="206">
        <v>2493</v>
      </c>
      <c r="C56" s="206" t="s">
        <v>116</v>
      </c>
      <c r="D56" s="207" t="s">
        <v>338</v>
      </c>
      <c r="E56" s="207" t="s">
        <v>116</v>
      </c>
      <c r="F56" s="207" t="s">
        <v>339</v>
      </c>
      <c r="G56" s="208">
        <v>292.07</v>
      </c>
      <c r="H56" s="208">
        <v>52.67</v>
      </c>
      <c r="I56" s="206" t="s">
        <v>118</v>
      </c>
      <c r="J56" s="208">
        <f t="shared" si="2"/>
        <v>239.39999999999998</v>
      </c>
      <c r="K56" s="206" t="s">
        <v>340</v>
      </c>
      <c r="L56" s="206" t="s">
        <v>341</v>
      </c>
      <c r="M56" s="206" t="s">
        <v>121</v>
      </c>
      <c r="N56" s="206" t="s">
        <v>342</v>
      </c>
      <c r="O56" s="206" t="s">
        <v>116</v>
      </c>
      <c r="P56" s="207" t="s">
        <v>343</v>
      </c>
      <c r="Q56" s="206" t="s">
        <v>344</v>
      </c>
      <c r="R56" s="206" t="s">
        <v>344</v>
      </c>
      <c r="S56" s="206" t="s">
        <v>335</v>
      </c>
      <c r="T56" s="206" t="s">
        <v>336</v>
      </c>
      <c r="U56" s="107" t="s">
        <v>345</v>
      </c>
      <c r="V56" s="107">
        <v>680</v>
      </c>
      <c r="W56" s="107">
        <v>460</v>
      </c>
      <c r="X56" s="107">
        <v>99</v>
      </c>
      <c r="Y56" s="107">
        <v>2024</v>
      </c>
      <c r="Z56" s="107">
        <v>854</v>
      </c>
      <c r="AA56" s="107">
        <v>0</v>
      </c>
      <c r="AB56" s="206" t="s">
        <v>128</v>
      </c>
      <c r="AC56" s="206" t="s">
        <v>129</v>
      </c>
      <c r="AD56" s="107">
        <f t="shared" si="3"/>
        <v>1</v>
      </c>
    </row>
    <row r="57" spans="1:30" x14ac:dyDescent="0.2">
      <c r="A57" s="206">
        <v>2024</v>
      </c>
      <c r="B57" s="206">
        <v>2477</v>
      </c>
      <c r="C57" s="206" t="s">
        <v>147</v>
      </c>
      <c r="D57" s="207" t="s">
        <v>346</v>
      </c>
      <c r="E57" s="207" t="s">
        <v>169</v>
      </c>
      <c r="F57" s="207" t="s">
        <v>347</v>
      </c>
      <c r="G57" s="208">
        <v>492.81</v>
      </c>
      <c r="H57" s="208">
        <v>88.87</v>
      </c>
      <c r="I57" s="206" t="s">
        <v>118</v>
      </c>
      <c r="J57" s="208">
        <f t="shared" si="2"/>
        <v>403.94</v>
      </c>
      <c r="K57" s="206" t="s">
        <v>348</v>
      </c>
      <c r="L57" s="206" t="s">
        <v>349</v>
      </c>
      <c r="M57" s="206" t="s">
        <v>121</v>
      </c>
      <c r="N57" s="206" t="s">
        <v>350</v>
      </c>
      <c r="O57" s="206" t="s">
        <v>174</v>
      </c>
      <c r="P57" s="207" t="s">
        <v>351</v>
      </c>
      <c r="Q57" s="206" t="s">
        <v>352</v>
      </c>
      <c r="R57" s="206" t="s">
        <v>352</v>
      </c>
      <c r="S57" s="206" t="s">
        <v>154</v>
      </c>
      <c r="T57" s="206" t="s">
        <v>155</v>
      </c>
      <c r="U57" s="107" t="s">
        <v>353</v>
      </c>
      <c r="V57" s="107">
        <v>570</v>
      </c>
      <c r="W57" s="107">
        <v>380</v>
      </c>
      <c r="X57" s="107">
        <v>99</v>
      </c>
      <c r="Y57" s="107">
        <v>2024</v>
      </c>
      <c r="Z57" s="107">
        <v>1604</v>
      </c>
      <c r="AA57" s="107">
        <v>0</v>
      </c>
      <c r="AB57" s="206" t="s">
        <v>128</v>
      </c>
      <c r="AC57" s="206" t="s">
        <v>180</v>
      </c>
      <c r="AD57" s="107">
        <f t="shared" si="3"/>
        <v>1</v>
      </c>
    </row>
    <row r="58" spans="1:30" x14ac:dyDescent="0.2">
      <c r="A58" s="206">
        <v>2024</v>
      </c>
      <c r="B58" s="206">
        <v>2469</v>
      </c>
      <c r="C58" s="206" t="s">
        <v>134</v>
      </c>
      <c r="D58" s="207" t="s">
        <v>354</v>
      </c>
      <c r="E58" s="207" t="s">
        <v>169</v>
      </c>
      <c r="F58" s="207" t="s">
        <v>355</v>
      </c>
      <c r="G58" s="208">
        <v>312</v>
      </c>
      <c r="H58" s="208">
        <v>0</v>
      </c>
      <c r="I58" s="206" t="s">
        <v>160</v>
      </c>
      <c r="J58" s="208">
        <f t="shared" si="2"/>
        <v>312</v>
      </c>
      <c r="K58" s="206" t="s">
        <v>356</v>
      </c>
      <c r="L58" s="206" t="s">
        <v>357</v>
      </c>
      <c r="M58" s="206" t="s">
        <v>121</v>
      </c>
      <c r="N58" s="206" t="s">
        <v>358</v>
      </c>
      <c r="O58" s="206" t="s">
        <v>169</v>
      </c>
      <c r="P58" s="207" t="s">
        <v>359</v>
      </c>
      <c r="Q58" s="206" t="s">
        <v>360</v>
      </c>
      <c r="R58" s="206" t="s">
        <v>360</v>
      </c>
      <c r="S58" s="206" t="s">
        <v>361</v>
      </c>
      <c r="T58" s="206" t="s">
        <v>362</v>
      </c>
      <c r="U58" s="107" t="s">
        <v>296</v>
      </c>
      <c r="V58" s="107">
        <v>140</v>
      </c>
      <c r="W58" s="107">
        <v>150</v>
      </c>
      <c r="X58" s="107">
        <v>99</v>
      </c>
      <c r="Y58" s="107">
        <v>2024</v>
      </c>
      <c r="Z58" s="107">
        <v>1667</v>
      </c>
      <c r="AA58" s="107">
        <v>0</v>
      </c>
      <c r="AB58" s="206" t="s">
        <v>128</v>
      </c>
      <c r="AC58" s="206" t="s">
        <v>226</v>
      </c>
      <c r="AD58" s="107">
        <f t="shared" si="3"/>
        <v>1</v>
      </c>
    </row>
    <row r="59" spans="1:30" x14ac:dyDescent="0.2">
      <c r="A59" s="206">
        <v>2024</v>
      </c>
      <c r="B59" s="206">
        <v>2475</v>
      </c>
      <c r="C59" s="206" t="s">
        <v>134</v>
      </c>
      <c r="D59" s="207" t="s">
        <v>363</v>
      </c>
      <c r="E59" s="207" t="s">
        <v>192</v>
      </c>
      <c r="F59" s="207" t="s">
        <v>364</v>
      </c>
      <c r="G59" s="208">
        <v>2737.48</v>
      </c>
      <c r="H59" s="208">
        <v>130.36000000000001</v>
      </c>
      <c r="I59" s="206" t="s">
        <v>118</v>
      </c>
      <c r="J59" s="208">
        <f t="shared" si="2"/>
        <v>2607.12</v>
      </c>
      <c r="K59" s="206" t="s">
        <v>365</v>
      </c>
      <c r="L59" s="206" t="s">
        <v>366</v>
      </c>
      <c r="M59" s="206" t="s">
        <v>121</v>
      </c>
      <c r="N59" s="206" t="s">
        <v>367</v>
      </c>
      <c r="O59" s="206" t="s">
        <v>174</v>
      </c>
      <c r="P59" s="207" t="s">
        <v>368</v>
      </c>
      <c r="Q59" s="206" t="s">
        <v>369</v>
      </c>
      <c r="R59" s="206" t="s">
        <v>369</v>
      </c>
      <c r="S59" s="206" t="s">
        <v>125</v>
      </c>
      <c r="T59" s="206" t="s">
        <v>126</v>
      </c>
      <c r="U59" s="107" t="s">
        <v>133</v>
      </c>
      <c r="V59" s="107">
        <v>1900</v>
      </c>
      <c r="W59" s="107">
        <v>965</v>
      </c>
      <c r="X59" s="107">
        <v>99</v>
      </c>
      <c r="Y59" s="107">
        <v>2024</v>
      </c>
      <c r="Z59" s="107">
        <v>1004</v>
      </c>
      <c r="AA59" s="107">
        <v>0</v>
      </c>
      <c r="AB59" s="206" t="s">
        <v>128</v>
      </c>
      <c r="AC59" s="206" t="s">
        <v>180</v>
      </c>
      <c r="AD59" s="107">
        <f t="shared" si="3"/>
        <v>1</v>
      </c>
    </row>
    <row r="60" spans="1:30" x14ac:dyDescent="0.2">
      <c r="A60" s="206">
        <v>2024</v>
      </c>
      <c r="B60" s="206">
        <v>2451</v>
      </c>
      <c r="C60" s="206" t="s">
        <v>169</v>
      </c>
      <c r="D60" s="207" t="s">
        <v>370</v>
      </c>
      <c r="E60" s="207" t="s">
        <v>192</v>
      </c>
      <c r="F60" s="207" t="s">
        <v>371</v>
      </c>
      <c r="G60" s="208">
        <v>13969.68</v>
      </c>
      <c r="H60" s="208">
        <v>2519.12</v>
      </c>
      <c r="I60" s="206" t="s">
        <v>118</v>
      </c>
      <c r="J60" s="208">
        <f t="shared" si="2"/>
        <v>11450.560000000001</v>
      </c>
      <c r="K60" s="206" t="s">
        <v>372</v>
      </c>
      <c r="L60" s="206" t="s">
        <v>373</v>
      </c>
      <c r="M60" s="206" t="s">
        <v>121</v>
      </c>
      <c r="N60" s="206" t="s">
        <v>374</v>
      </c>
      <c r="O60" s="206" t="s">
        <v>192</v>
      </c>
      <c r="P60" s="207" t="s">
        <v>375</v>
      </c>
      <c r="Q60" s="206" t="s">
        <v>376</v>
      </c>
      <c r="R60" s="206" t="s">
        <v>376</v>
      </c>
      <c r="S60" s="206" t="s">
        <v>335</v>
      </c>
      <c r="T60" s="206" t="s">
        <v>336</v>
      </c>
      <c r="U60" s="107" t="s">
        <v>377</v>
      </c>
      <c r="V60" s="107">
        <v>7550</v>
      </c>
      <c r="W60" s="107">
        <v>3109</v>
      </c>
      <c r="X60" s="107">
        <v>30</v>
      </c>
      <c r="Y60" s="107">
        <v>2024</v>
      </c>
      <c r="Z60" s="107">
        <v>1586</v>
      </c>
      <c r="AA60" s="107">
        <v>0</v>
      </c>
      <c r="AB60" s="206" t="s">
        <v>128</v>
      </c>
      <c r="AC60" s="206" t="s">
        <v>251</v>
      </c>
      <c r="AD60" s="107">
        <f t="shared" si="3"/>
        <v>1</v>
      </c>
    </row>
    <row r="61" spans="1:30" x14ac:dyDescent="0.2">
      <c r="A61" s="206">
        <v>2024</v>
      </c>
      <c r="B61" s="206">
        <v>2494</v>
      </c>
      <c r="C61" s="206" t="s">
        <v>116</v>
      </c>
      <c r="D61" s="207" t="s">
        <v>378</v>
      </c>
      <c r="E61" s="207" t="s">
        <v>116</v>
      </c>
      <c r="F61" s="207"/>
      <c r="G61" s="208">
        <v>24.59</v>
      </c>
      <c r="H61" s="208">
        <v>5.41</v>
      </c>
      <c r="I61" s="206" t="s">
        <v>160</v>
      </c>
      <c r="J61" s="208">
        <f t="shared" si="2"/>
        <v>24.59</v>
      </c>
      <c r="K61" s="206" t="s">
        <v>379</v>
      </c>
      <c r="L61" s="206" t="s">
        <v>128</v>
      </c>
      <c r="M61" s="206" t="s">
        <v>121</v>
      </c>
      <c r="N61" s="206" t="s">
        <v>380</v>
      </c>
      <c r="O61" s="206" t="s">
        <v>116</v>
      </c>
      <c r="P61" s="207" t="s">
        <v>381</v>
      </c>
      <c r="Q61" s="206" t="s">
        <v>382</v>
      </c>
      <c r="R61" s="206" t="s">
        <v>382</v>
      </c>
      <c r="S61" s="206" t="s">
        <v>154</v>
      </c>
      <c r="T61" s="206" t="s">
        <v>155</v>
      </c>
      <c r="U61" s="107" t="s">
        <v>272</v>
      </c>
      <c r="V61" s="107">
        <v>1570</v>
      </c>
      <c r="W61" s="107">
        <v>950</v>
      </c>
      <c r="X61" s="107">
        <v>7</v>
      </c>
      <c r="Y61" s="107">
        <v>2024</v>
      </c>
      <c r="Z61" s="107">
        <v>1720</v>
      </c>
      <c r="AA61" s="107">
        <v>0</v>
      </c>
      <c r="AB61" s="206" t="s">
        <v>128</v>
      </c>
      <c r="AC61" s="206" t="s">
        <v>129</v>
      </c>
      <c r="AD61" s="107">
        <f t="shared" si="3"/>
        <v>1</v>
      </c>
    </row>
    <row r="62" spans="1:30" x14ac:dyDescent="0.2">
      <c r="A62" s="206">
        <v>2024</v>
      </c>
      <c r="B62" s="206">
        <v>2494</v>
      </c>
      <c r="C62" s="206" t="s">
        <v>116</v>
      </c>
      <c r="D62" s="207" t="s">
        <v>378</v>
      </c>
      <c r="E62" s="207" t="s">
        <v>116</v>
      </c>
      <c r="F62" s="207"/>
      <c r="G62" s="208">
        <v>819.67</v>
      </c>
      <c r="H62" s="208">
        <v>180.33</v>
      </c>
      <c r="I62" s="206" t="s">
        <v>160</v>
      </c>
      <c r="J62" s="208">
        <f t="shared" si="2"/>
        <v>819.67</v>
      </c>
      <c r="K62" s="206" t="s">
        <v>379</v>
      </c>
      <c r="L62" s="206" t="s">
        <v>128</v>
      </c>
      <c r="M62" s="206" t="s">
        <v>121</v>
      </c>
      <c r="N62" s="206" t="s">
        <v>380</v>
      </c>
      <c r="O62" s="206" t="s">
        <v>116</v>
      </c>
      <c r="P62" s="207" t="s">
        <v>381</v>
      </c>
      <c r="Q62" s="206" t="s">
        <v>382</v>
      </c>
      <c r="R62" s="206" t="s">
        <v>382</v>
      </c>
      <c r="S62" s="206" t="s">
        <v>154</v>
      </c>
      <c r="T62" s="206" t="s">
        <v>155</v>
      </c>
      <c r="U62" s="107" t="s">
        <v>284</v>
      </c>
      <c r="V62" s="107">
        <v>3770</v>
      </c>
      <c r="W62" s="107">
        <v>1860</v>
      </c>
      <c r="X62" s="107">
        <v>9</v>
      </c>
      <c r="Y62" s="107">
        <v>2024</v>
      </c>
      <c r="Z62" s="107">
        <v>1723</v>
      </c>
      <c r="AA62" s="107">
        <v>0</v>
      </c>
      <c r="AB62" s="206" t="s">
        <v>128</v>
      </c>
      <c r="AC62" s="206" t="s">
        <v>129</v>
      </c>
      <c r="AD62" s="107">
        <f t="shared" si="3"/>
        <v>0</v>
      </c>
    </row>
    <row r="63" spans="1:30" x14ac:dyDescent="0.2">
      <c r="A63" s="206">
        <v>2024</v>
      </c>
      <c r="B63" s="206">
        <v>2494</v>
      </c>
      <c r="C63" s="206" t="s">
        <v>116</v>
      </c>
      <c r="D63" s="207" t="s">
        <v>378</v>
      </c>
      <c r="E63" s="207" t="s">
        <v>116</v>
      </c>
      <c r="F63" s="207"/>
      <c r="G63" s="208">
        <v>1147.54</v>
      </c>
      <c r="H63" s="208">
        <v>252.46</v>
      </c>
      <c r="I63" s="206" t="s">
        <v>160</v>
      </c>
      <c r="J63" s="208">
        <f t="shared" si="2"/>
        <v>1147.54</v>
      </c>
      <c r="K63" s="206" t="s">
        <v>379</v>
      </c>
      <c r="L63" s="206" t="s">
        <v>128</v>
      </c>
      <c r="M63" s="206" t="s">
        <v>121</v>
      </c>
      <c r="N63" s="206" t="s">
        <v>380</v>
      </c>
      <c r="O63" s="206" t="s">
        <v>116</v>
      </c>
      <c r="P63" s="207" t="s">
        <v>381</v>
      </c>
      <c r="Q63" s="206" t="s">
        <v>382</v>
      </c>
      <c r="R63" s="206" t="s">
        <v>382</v>
      </c>
      <c r="S63" s="206" t="s">
        <v>154</v>
      </c>
      <c r="T63" s="206" t="s">
        <v>155</v>
      </c>
      <c r="U63" s="107" t="s">
        <v>189</v>
      </c>
      <c r="V63" s="107">
        <v>2780</v>
      </c>
      <c r="W63" s="107">
        <v>2480</v>
      </c>
      <c r="X63" s="107">
        <v>4</v>
      </c>
      <c r="Y63" s="107">
        <v>2024</v>
      </c>
      <c r="Z63" s="107">
        <v>1725</v>
      </c>
      <c r="AA63" s="107">
        <v>0</v>
      </c>
      <c r="AB63" s="206" t="s">
        <v>128</v>
      </c>
      <c r="AC63" s="206" t="s">
        <v>129</v>
      </c>
      <c r="AD63" s="107">
        <f t="shared" si="3"/>
        <v>0</v>
      </c>
    </row>
    <row r="64" spans="1:30" x14ac:dyDescent="0.2">
      <c r="A64" s="206">
        <v>2024</v>
      </c>
      <c r="B64" s="206">
        <v>2495</v>
      </c>
      <c r="C64" s="206" t="s">
        <v>116</v>
      </c>
      <c r="D64" s="207" t="s">
        <v>383</v>
      </c>
      <c r="E64" s="207" t="s">
        <v>116</v>
      </c>
      <c r="F64" s="207"/>
      <c r="G64" s="208">
        <v>1000</v>
      </c>
      <c r="H64" s="208">
        <v>180.33</v>
      </c>
      <c r="I64" s="206" t="s">
        <v>118</v>
      </c>
      <c r="J64" s="208">
        <f t="shared" si="2"/>
        <v>819.67</v>
      </c>
      <c r="K64" s="206" t="s">
        <v>379</v>
      </c>
      <c r="L64" s="206" t="s">
        <v>128</v>
      </c>
      <c r="M64" s="206" t="s">
        <v>121</v>
      </c>
      <c r="N64" s="206" t="s">
        <v>384</v>
      </c>
      <c r="O64" s="206" t="s">
        <v>116</v>
      </c>
      <c r="P64" s="207" t="s">
        <v>381</v>
      </c>
      <c r="Q64" s="206" t="s">
        <v>382</v>
      </c>
      <c r="R64" s="206" t="s">
        <v>382</v>
      </c>
      <c r="S64" s="206" t="s">
        <v>154</v>
      </c>
      <c r="T64" s="206" t="s">
        <v>155</v>
      </c>
      <c r="U64" s="107" t="s">
        <v>276</v>
      </c>
      <c r="V64" s="107">
        <v>2120</v>
      </c>
      <c r="W64" s="107">
        <v>1314</v>
      </c>
      <c r="X64" s="107">
        <v>2</v>
      </c>
      <c r="Y64" s="107">
        <v>2024</v>
      </c>
      <c r="Z64" s="107">
        <v>1726</v>
      </c>
      <c r="AA64" s="107">
        <v>0</v>
      </c>
      <c r="AB64" s="206" t="s">
        <v>128</v>
      </c>
      <c r="AC64" s="206" t="s">
        <v>129</v>
      </c>
      <c r="AD64" s="107">
        <f t="shared" si="3"/>
        <v>0</v>
      </c>
    </row>
    <row r="65" spans="1:30" x14ac:dyDescent="0.2">
      <c r="A65" s="206">
        <v>2024</v>
      </c>
      <c r="B65" s="206">
        <v>2495</v>
      </c>
      <c r="C65" s="206" t="s">
        <v>116</v>
      </c>
      <c r="D65" s="207" t="s">
        <v>383</v>
      </c>
      <c r="E65" s="207" t="s">
        <v>116</v>
      </c>
      <c r="F65" s="207"/>
      <c r="G65" s="208">
        <v>625</v>
      </c>
      <c r="H65" s="208">
        <v>112.7</v>
      </c>
      <c r="I65" s="206" t="s">
        <v>118</v>
      </c>
      <c r="J65" s="208">
        <f t="shared" si="2"/>
        <v>512.29999999999995</v>
      </c>
      <c r="K65" s="206" t="s">
        <v>379</v>
      </c>
      <c r="L65" s="206" t="s">
        <v>128</v>
      </c>
      <c r="M65" s="206" t="s">
        <v>121</v>
      </c>
      <c r="N65" s="206" t="s">
        <v>384</v>
      </c>
      <c r="O65" s="206" t="s">
        <v>116</v>
      </c>
      <c r="P65" s="207" t="s">
        <v>381</v>
      </c>
      <c r="Q65" s="206" t="s">
        <v>382</v>
      </c>
      <c r="R65" s="206" t="s">
        <v>382</v>
      </c>
      <c r="S65" s="206" t="s">
        <v>154</v>
      </c>
      <c r="T65" s="206" t="s">
        <v>155</v>
      </c>
      <c r="U65" s="107" t="s">
        <v>293</v>
      </c>
      <c r="V65" s="107">
        <v>1680</v>
      </c>
      <c r="W65" s="107">
        <v>1010</v>
      </c>
      <c r="X65" s="107">
        <v>7</v>
      </c>
      <c r="Y65" s="107">
        <v>2024</v>
      </c>
      <c r="Z65" s="107">
        <v>1721</v>
      </c>
      <c r="AA65" s="107">
        <v>0</v>
      </c>
      <c r="AB65" s="206" t="s">
        <v>128</v>
      </c>
      <c r="AC65" s="206" t="s">
        <v>129</v>
      </c>
      <c r="AD65" s="107">
        <f t="shared" si="3"/>
        <v>0</v>
      </c>
    </row>
    <row r="66" spans="1:30" x14ac:dyDescent="0.2">
      <c r="A66" s="206">
        <v>2024</v>
      </c>
      <c r="B66" s="206">
        <v>2495</v>
      </c>
      <c r="C66" s="206" t="s">
        <v>116</v>
      </c>
      <c r="D66" s="207" t="s">
        <v>383</v>
      </c>
      <c r="E66" s="207" t="s">
        <v>116</v>
      </c>
      <c r="F66" s="207"/>
      <c r="G66" s="208">
        <v>625</v>
      </c>
      <c r="H66" s="208">
        <v>112.7</v>
      </c>
      <c r="I66" s="206" t="s">
        <v>118</v>
      </c>
      <c r="J66" s="208">
        <f t="shared" si="2"/>
        <v>512.29999999999995</v>
      </c>
      <c r="K66" s="206" t="s">
        <v>379</v>
      </c>
      <c r="L66" s="206" t="s">
        <v>128</v>
      </c>
      <c r="M66" s="206" t="s">
        <v>121</v>
      </c>
      <c r="N66" s="206" t="s">
        <v>384</v>
      </c>
      <c r="O66" s="206" t="s">
        <v>116</v>
      </c>
      <c r="P66" s="207" t="s">
        <v>381</v>
      </c>
      <c r="Q66" s="206" t="s">
        <v>382</v>
      </c>
      <c r="R66" s="206" t="s">
        <v>382</v>
      </c>
      <c r="S66" s="206" t="s">
        <v>154</v>
      </c>
      <c r="T66" s="206" t="s">
        <v>155</v>
      </c>
      <c r="U66" s="107" t="s">
        <v>293</v>
      </c>
      <c r="V66" s="107">
        <v>1680</v>
      </c>
      <c r="W66" s="107">
        <v>1030</v>
      </c>
      <c r="X66" s="107">
        <v>99</v>
      </c>
      <c r="Y66" s="107">
        <v>2024</v>
      </c>
      <c r="Z66" s="107">
        <v>1722</v>
      </c>
      <c r="AA66" s="107">
        <v>0</v>
      </c>
      <c r="AB66" s="206" t="s">
        <v>128</v>
      </c>
      <c r="AC66" s="206" t="s">
        <v>129</v>
      </c>
      <c r="AD66" s="107">
        <f t="shared" si="3"/>
        <v>0</v>
      </c>
    </row>
    <row r="67" spans="1:30" x14ac:dyDescent="0.2">
      <c r="A67" s="206">
        <v>2024</v>
      </c>
      <c r="B67" s="206">
        <v>2495</v>
      </c>
      <c r="C67" s="206" t="s">
        <v>116</v>
      </c>
      <c r="D67" s="207" t="s">
        <v>383</v>
      </c>
      <c r="E67" s="207" t="s">
        <v>116</v>
      </c>
      <c r="F67" s="207"/>
      <c r="G67" s="208">
        <v>338.33</v>
      </c>
      <c r="H67" s="208">
        <v>61.01</v>
      </c>
      <c r="I67" s="206" t="s">
        <v>118</v>
      </c>
      <c r="J67" s="208">
        <f t="shared" si="2"/>
        <v>277.32</v>
      </c>
      <c r="K67" s="206" t="s">
        <v>379</v>
      </c>
      <c r="L67" s="206" t="s">
        <v>128</v>
      </c>
      <c r="M67" s="206" t="s">
        <v>121</v>
      </c>
      <c r="N67" s="206" t="s">
        <v>384</v>
      </c>
      <c r="O67" s="206" t="s">
        <v>116</v>
      </c>
      <c r="P67" s="207" t="s">
        <v>381</v>
      </c>
      <c r="Q67" s="206" t="s">
        <v>382</v>
      </c>
      <c r="R67" s="206" t="s">
        <v>382</v>
      </c>
      <c r="S67" s="206" t="s">
        <v>154</v>
      </c>
      <c r="T67" s="206" t="s">
        <v>155</v>
      </c>
      <c r="U67" s="107" t="s">
        <v>179</v>
      </c>
      <c r="V67" s="107">
        <v>250</v>
      </c>
      <c r="W67" s="107">
        <v>180</v>
      </c>
      <c r="X67" s="107">
        <v>27</v>
      </c>
      <c r="Y67" s="107">
        <v>2024</v>
      </c>
      <c r="Z67" s="107">
        <v>1716</v>
      </c>
      <c r="AA67" s="107">
        <v>0</v>
      </c>
      <c r="AB67" s="206" t="s">
        <v>128</v>
      </c>
      <c r="AC67" s="206" t="s">
        <v>129</v>
      </c>
      <c r="AD67" s="107">
        <f t="shared" si="3"/>
        <v>0</v>
      </c>
    </row>
    <row r="68" spans="1:30" x14ac:dyDescent="0.2">
      <c r="A68" s="206">
        <v>2024</v>
      </c>
      <c r="B68" s="206">
        <v>2495</v>
      </c>
      <c r="C68" s="206" t="s">
        <v>116</v>
      </c>
      <c r="D68" s="207" t="s">
        <v>383</v>
      </c>
      <c r="E68" s="207" t="s">
        <v>116</v>
      </c>
      <c r="F68" s="207"/>
      <c r="G68" s="208">
        <v>338.33</v>
      </c>
      <c r="H68" s="208">
        <v>61.01</v>
      </c>
      <c r="I68" s="206" t="s">
        <v>118</v>
      </c>
      <c r="J68" s="208">
        <f t="shared" si="2"/>
        <v>277.32</v>
      </c>
      <c r="K68" s="206" t="s">
        <v>379</v>
      </c>
      <c r="L68" s="206" t="s">
        <v>128</v>
      </c>
      <c r="M68" s="206" t="s">
        <v>121</v>
      </c>
      <c r="N68" s="206" t="s">
        <v>384</v>
      </c>
      <c r="O68" s="206" t="s">
        <v>116</v>
      </c>
      <c r="P68" s="207" t="s">
        <v>381</v>
      </c>
      <c r="Q68" s="206" t="s">
        <v>382</v>
      </c>
      <c r="R68" s="206" t="s">
        <v>382</v>
      </c>
      <c r="S68" s="206" t="s">
        <v>154</v>
      </c>
      <c r="T68" s="206" t="s">
        <v>155</v>
      </c>
      <c r="U68" s="107" t="s">
        <v>144</v>
      </c>
      <c r="V68" s="107">
        <v>4100</v>
      </c>
      <c r="W68" s="107">
        <v>180</v>
      </c>
      <c r="X68" s="107">
        <v>41</v>
      </c>
      <c r="Y68" s="107">
        <v>2024</v>
      </c>
      <c r="Z68" s="107">
        <v>1717</v>
      </c>
      <c r="AA68" s="107">
        <v>0</v>
      </c>
      <c r="AB68" s="206" t="s">
        <v>128</v>
      </c>
      <c r="AC68" s="206" t="s">
        <v>129</v>
      </c>
      <c r="AD68" s="107">
        <f t="shared" si="3"/>
        <v>0</v>
      </c>
    </row>
    <row r="69" spans="1:30" x14ac:dyDescent="0.2">
      <c r="A69" s="206">
        <v>2024</v>
      </c>
      <c r="B69" s="206">
        <v>2495</v>
      </c>
      <c r="C69" s="206" t="s">
        <v>116</v>
      </c>
      <c r="D69" s="207" t="s">
        <v>383</v>
      </c>
      <c r="E69" s="207" t="s">
        <v>116</v>
      </c>
      <c r="F69" s="207"/>
      <c r="G69" s="208">
        <v>338.35</v>
      </c>
      <c r="H69" s="208">
        <v>61.02</v>
      </c>
      <c r="I69" s="206" t="s">
        <v>118</v>
      </c>
      <c r="J69" s="208">
        <f t="shared" si="2"/>
        <v>277.33000000000004</v>
      </c>
      <c r="K69" s="206" t="s">
        <v>379</v>
      </c>
      <c r="L69" s="206" t="s">
        <v>128</v>
      </c>
      <c r="M69" s="206" t="s">
        <v>121</v>
      </c>
      <c r="N69" s="206" t="s">
        <v>384</v>
      </c>
      <c r="O69" s="206" t="s">
        <v>116</v>
      </c>
      <c r="P69" s="207" t="s">
        <v>381</v>
      </c>
      <c r="Q69" s="206" t="s">
        <v>382</v>
      </c>
      <c r="R69" s="206" t="s">
        <v>382</v>
      </c>
      <c r="S69" s="206" t="s">
        <v>154</v>
      </c>
      <c r="T69" s="206" t="s">
        <v>155</v>
      </c>
      <c r="U69" s="107" t="s">
        <v>250</v>
      </c>
      <c r="V69" s="107">
        <v>580</v>
      </c>
      <c r="W69" s="107">
        <v>381</v>
      </c>
      <c r="X69" s="107">
        <v>99</v>
      </c>
      <c r="Y69" s="107">
        <v>2024</v>
      </c>
      <c r="Z69" s="107">
        <v>1718</v>
      </c>
      <c r="AA69" s="107">
        <v>0</v>
      </c>
      <c r="AB69" s="206" t="s">
        <v>128</v>
      </c>
      <c r="AC69" s="206" t="s">
        <v>129</v>
      </c>
      <c r="AD69" s="107">
        <f t="shared" si="3"/>
        <v>0</v>
      </c>
    </row>
    <row r="70" spans="1:30" x14ac:dyDescent="0.2">
      <c r="A70" s="206">
        <v>2024</v>
      </c>
      <c r="B70" s="206">
        <v>2495</v>
      </c>
      <c r="C70" s="206" t="s">
        <v>116</v>
      </c>
      <c r="D70" s="207" t="s">
        <v>383</v>
      </c>
      <c r="E70" s="207" t="s">
        <v>116</v>
      </c>
      <c r="F70" s="207"/>
      <c r="G70" s="208">
        <v>350.01</v>
      </c>
      <c r="H70" s="208">
        <v>63.12</v>
      </c>
      <c r="I70" s="206" t="s">
        <v>118</v>
      </c>
      <c r="J70" s="208">
        <f t="shared" si="2"/>
        <v>286.89</v>
      </c>
      <c r="K70" s="206" t="s">
        <v>379</v>
      </c>
      <c r="L70" s="206" t="s">
        <v>128</v>
      </c>
      <c r="M70" s="206" t="s">
        <v>121</v>
      </c>
      <c r="N70" s="206" t="s">
        <v>384</v>
      </c>
      <c r="O70" s="206" t="s">
        <v>116</v>
      </c>
      <c r="P70" s="207" t="s">
        <v>381</v>
      </c>
      <c r="Q70" s="206" t="s">
        <v>382</v>
      </c>
      <c r="R70" s="206" t="s">
        <v>382</v>
      </c>
      <c r="S70" s="206" t="s">
        <v>154</v>
      </c>
      <c r="T70" s="206" t="s">
        <v>155</v>
      </c>
      <c r="U70" s="107" t="s">
        <v>263</v>
      </c>
      <c r="V70" s="107">
        <v>1460</v>
      </c>
      <c r="W70" s="107">
        <v>860</v>
      </c>
      <c r="X70" s="107">
        <v>8</v>
      </c>
      <c r="Y70" s="107">
        <v>2024</v>
      </c>
      <c r="Z70" s="107">
        <v>1719</v>
      </c>
      <c r="AA70" s="107">
        <v>0</v>
      </c>
      <c r="AB70" s="206" t="s">
        <v>128</v>
      </c>
      <c r="AC70" s="206" t="s">
        <v>129</v>
      </c>
      <c r="AD70" s="107">
        <f t="shared" si="3"/>
        <v>0</v>
      </c>
    </row>
    <row r="71" spans="1:30" x14ac:dyDescent="0.2">
      <c r="A71" s="206">
        <v>2024</v>
      </c>
      <c r="B71" s="206">
        <v>2495</v>
      </c>
      <c r="C71" s="206" t="s">
        <v>116</v>
      </c>
      <c r="D71" s="207" t="s">
        <v>383</v>
      </c>
      <c r="E71" s="207" t="s">
        <v>116</v>
      </c>
      <c r="F71" s="207"/>
      <c r="G71" s="208">
        <v>969.98</v>
      </c>
      <c r="H71" s="208">
        <v>174.91</v>
      </c>
      <c r="I71" s="206" t="s">
        <v>118</v>
      </c>
      <c r="J71" s="208">
        <f t="shared" si="2"/>
        <v>795.07</v>
      </c>
      <c r="K71" s="206" t="s">
        <v>379</v>
      </c>
      <c r="L71" s="206" t="s">
        <v>128</v>
      </c>
      <c r="M71" s="206" t="s">
        <v>121</v>
      </c>
      <c r="N71" s="206" t="s">
        <v>384</v>
      </c>
      <c r="O71" s="206" t="s">
        <v>116</v>
      </c>
      <c r="P71" s="207" t="s">
        <v>381</v>
      </c>
      <c r="Q71" s="206" t="s">
        <v>382</v>
      </c>
      <c r="R71" s="206" t="s">
        <v>382</v>
      </c>
      <c r="S71" s="206" t="s">
        <v>154</v>
      </c>
      <c r="T71" s="206" t="s">
        <v>155</v>
      </c>
      <c r="U71" s="107" t="s">
        <v>272</v>
      </c>
      <c r="V71" s="107">
        <v>1570</v>
      </c>
      <c r="W71" s="107">
        <v>950</v>
      </c>
      <c r="X71" s="107">
        <v>7</v>
      </c>
      <c r="Y71" s="107">
        <v>2024</v>
      </c>
      <c r="Z71" s="107">
        <v>1720</v>
      </c>
      <c r="AA71" s="107">
        <v>0</v>
      </c>
      <c r="AB71" s="206" t="s">
        <v>128</v>
      </c>
      <c r="AC71" s="206" t="s">
        <v>129</v>
      </c>
      <c r="AD71" s="107">
        <f t="shared" si="3"/>
        <v>0</v>
      </c>
    </row>
    <row r="72" spans="1:30" x14ac:dyDescent="0.2">
      <c r="A72" s="206">
        <v>2024</v>
      </c>
      <c r="B72" s="206">
        <v>2481</v>
      </c>
      <c r="C72" s="206" t="s">
        <v>147</v>
      </c>
      <c r="D72" s="207" t="s">
        <v>385</v>
      </c>
      <c r="E72" s="207" t="s">
        <v>134</v>
      </c>
      <c r="F72" s="207" t="s">
        <v>193</v>
      </c>
      <c r="G72" s="208">
        <v>448.75</v>
      </c>
      <c r="H72" s="208">
        <v>80.92</v>
      </c>
      <c r="I72" s="206" t="s">
        <v>118</v>
      </c>
      <c r="J72" s="208">
        <f t="shared" si="2"/>
        <v>367.83</v>
      </c>
      <c r="K72" s="206" t="s">
        <v>386</v>
      </c>
      <c r="L72" s="206" t="s">
        <v>387</v>
      </c>
      <c r="M72" s="206" t="s">
        <v>121</v>
      </c>
      <c r="N72" s="206" t="s">
        <v>388</v>
      </c>
      <c r="O72" s="206" t="s">
        <v>134</v>
      </c>
      <c r="P72" s="207" t="s">
        <v>389</v>
      </c>
      <c r="Q72" s="206" t="s">
        <v>390</v>
      </c>
      <c r="R72" s="206" t="s">
        <v>390</v>
      </c>
      <c r="S72" s="206" t="s">
        <v>154</v>
      </c>
      <c r="T72" s="206" t="s">
        <v>155</v>
      </c>
      <c r="U72" s="107" t="s">
        <v>200</v>
      </c>
      <c r="V72" s="107">
        <v>460</v>
      </c>
      <c r="W72" s="107">
        <v>550</v>
      </c>
      <c r="X72" s="107">
        <v>99</v>
      </c>
      <c r="Y72" s="107">
        <v>2024</v>
      </c>
      <c r="Z72" s="107">
        <v>654</v>
      </c>
      <c r="AA72" s="107">
        <v>0</v>
      </c>
      <c r="AB72" s="206" t="s">
        <v>116</v>
      </c>
      <c r="AC72" s="206" t="s">
        <v>190</v>
      </c>
      <c r="AD72" s="107">
        <f t="shared" si="3"/>
        <v>1</v>
      </c>
    </row>
    <row r="73" spans="1:30" x14ac:dyDescent="0.2">
      <c r="A73" s="206">
        <v>2024</v>
      </c>
      <c r="B73" s="206">
        <v>2478</v>
      </c>
      <c r="C73" s="206" t="s">
        <v>147</v>
      </c>
      <c r="D73" s="207" t="s">
        <v>391</v>
      </c>
      <c r="E73" s="207" t="s">
        <v>300</v>
      </c>
      <c r="F73" s="207" t="s">
        <v>392</v>
      </c>
      <c r="G73" s="208">
        <v>3552.64</v>
      </c>
      <c r="H73" s="208">
        <v>640.64</v>
      </c>
      <c r="I73" s="206" t="s">
        <v>118</v>
      </c>
      <c r="J73" s="208">
        <f t="shared" ref="J73:J104" si="4">IF(I73="SI",G73-H73,G73)</f>
        <v>2912</v>
      </c>
      <c r="K73" s="206" t="s">
        <v>393</v>
      </c>
      <c r="L73" s="206" t="s">
        <v>394</v>
      </c>
      <c r="M73" s="206" t="s">
        <v>121</v>
      </c>
      <c r="N73" s="206" t="s">
        <v>395</v>
      </c>
      <c r="O73" s="206" t="s">
        <v>192</v>
      </c>
      <c r="P73" s="207" t="s">
        <v>396</v>
      </c>
      <c r="Q73" s="206" t="s">
        <v>397</v>
      </c>
      <c r="R73" s="206" t="s">
        <v>397</v>
      </c>
      <c r="S73" s="206" t="s">
        <v>154</v>
      </c>
      <c r="T73" s="206" t="s">
        <v>155</v>
      </c>
      <c r="U73" s="107" t="s">
        <v>398</v>
      </c>
      <c r="V73" s="107">
        <v>8230</v>
      </c>
      <c r="W73" s="107">
        <v>3124</v>
      </c>
      <c r="X73" s="107">
        <v>31</v>
      </c>
      <c r="Y73" s="107">
        <v>2024</v>
      </c>
      <c r="Z73" s="107">
        <v>1314</v>
      </c>
      <c r="AA73" s="107">
        <v>0</v>
      </c>
      <c r="AB73" s="206" t="s">
        <v>116</v>
      </c>
      <c r="AC73" s="206" t="s">
        <v>251</v>
      </c>
      <c r="AD73" s="107">
        <f t="shared" ref="AD73:AD78" si="5">IF(P73=P72,0,1)</f>
        <v>1</v>
      </c>
    </row>
    <row r="74" spans="1:30" x14ac:dyDescent="0.2">
      <c r="A74" s="206">
        <v>2024</v>
      </c>
      <c r="B74" s="206">
        <v>2464</v>
      </c>
      <c r="C74" s="206" t="s">
        <v>134</v>
      </c>
      <c r="D74" s="207" t="s">
        <v>399</v>
      </c>
      <c r="E74" s="207" t="s">
        <v>169</v>
      </c>
      <c r="F74" s="207" t="s">
        <v>400</v>
      </c>
      <c r="G74" s="208">
        <v>780.8</v>
      </c>
      <c r="H74" s="208">
        <v>140.80000000000001</v>
      </c>
      <c r="I74" s="206" t="s">
        <v>118</v>
      </c>
      <c r="J74" s="208">
        <f t="shared" si="4"/>
        <v>640</v>
      </c>
      <c r="K74" s="206" t="s">
        <v>401</v>
      </c>
      <c r="L74" s="206" t="s">
        <v>402</v>
      </c>
      <c r="M74" s="206" t="s">
        <v>121</v>
      </c>
      <c r="N74" s="206" t="s">
        <v>403</v>
      </c>
      <c r="O74" s="206" t="s">
        <v>174</v>
      </c>
      <c r="P74" s="207" t="s">
        <v>404</v>
      </c>
      <c r="Q74" s="206" t="s">
        <v>405</v>
      </c>
      <c r="R74" s="206" t="s">
        <v>405</v>
      </c>
      <c r="S74" s="206" t="s">
        <v>335</v>
      </c>
      <c r="T74" s="206" t="s">
        <v>336</v>
      </c>
      <c r="U74" s="107" t="s">
        <v>296</v>
      </c>
      <c r="V74" s="107">
        <v>140</v>
      </c>
      <c r="W74" s="107">
        <v>180</v>
      </c>
      <c r="X74" s="107">
        <v>20</v>
      </c>
      <c r="Y74" s="107">
        <v>2024</v>
      </c>
      <c r="Z74" s="107">
        <v>1221</v>
      </c>
      <c r="AA74" s="107">
        <v>0</v>
      </c>
      <c r="AB74" s="206" t="s">
        <v>147</v>
      </c>
      <c r="AC74" s="206" t="s">
        <v>180</v>
      </c>
      <c r="AD74" s="107">
        <f t="shared" si="5"/>
        <v>1</v>
      </c>
    </row>
    <row r="75" spans="1:30" x14ac:dyDescent="0.2">
      <c r="A75" s="206">
        <v>2024</v>
      </c>
      <c r="B75" s="206">
        <v>2489</v>
      </c>
      <c r="C75" s="206" t="s">
        <v>116</v>
      </c>
      <c r="D75" s="207" t="s">
        <v>406</v>
      </c>
      <c r="E75" s="207" t="s">
        <v>134</v>
      </c>
      <c r="F75" s="207" t="s">
        <v>407</v>
      </c>
      <c r="G75" s="208">
        <v>97.6</v>
      </c>
      <c r="H75" s="208">
        <v>17.600000000000001</v>
      </c>
      <c r="I75" s="206" t="s">
        <v>118</v>
      </c>
      <c r="J75" s="208">
        <f t="shared" si="4"/>
        <v>80</v>
      </c>
      <c r="K75" s="206" t="s">
        <v>408</v>
      </c>
      <c r="L75" s="206" t="s">
        <v>409</v>
      </c>
      <c r="M75" s="206" t="s">
        <v>121</v>
      </c>
      <c r="N75" s="206" t="s">
        <v>410</v>
      </c>
      <c r="O75" s="206" t="s">
        <v>134</v>
      </c>
      <c r="P75" s="207" t="s">
        <v>404</v>
      </c>
      <c r="Q75" s="206" t="s">
        <v>405</v>
      </c>
      <c r="R75" s="206" t="s">
        <v>405</v>
      </c>
      <c r="S75" s="206" t="s">
        <v>335</v>
      </c>
      <c r="T75" s="206" t="s">
        <v>336</v>
      </c>
      <c r="U75" s="107" t="s">
        <v>296</v>
      </c>
      <c r="V75" s="107">
        <v>140</v>
      </c>
      <c r="W75" s="107">
        <v>180</v>
      </c>
      <c r="X75" s="107">
        <v>20</v>
      </c>
      <c r="Y75" s="107">
        <v>2024</v>
      </c>
      <c r="Z75" s="107">
        <v>1484</v>
      </c>
      <c r="AA75" s="107">
        <v>0</v>
      </c>
      <c r="AB75" s="206" t="s">
        <v>128</v>
      </c>
      <c r="AC75" s="206" t="s">
        <v>190</v>
      </c>
      <c r="AD75" s="107">
        <f t="shared" si="5"/>
        <v>0</v>
      </c>
    </row>
    <row r="76" spans="1:30" x14ac:dyDescent="0.2">
      <c r="A76" s="206">
        <v>2024</v>
      </c>
      <c r="B76" s="206">
        <v>2468</v>
      </c>
      <c r="C76" s="206" t="s">
        <v>134</v>
      </c>
      <c r="D76" s="207" t="s">
        <v>411</v>
      </c>
      <c r="E76" s="207" t="s">
        <v>300</v>
      </c>
      <c r="F76" s="207"/>
      <c r="G76" s="208">
        <v>1791.67</v>
      </c>
      <c r="H76" s="208">
        <v>323.08999999999997</v>
      </c>
      <c r="I76" s="206" t="s">
        <v>118</v>
      </c>
      <c r="J76" s="208">
        <f t="shared" si="4"/>
        <v>1468.5800000000002</v>
      </c>
      <c r="K76" s="206" t="s">
        <v>412</v>
      </c>
      <c r="L76" s="206" t="s">
        <v>413</v>
      </c>
      <c r="M76" s="206" t="s">
        <v>121</v>
      </c>
      <c r="N76" s="206" t="s">
        <v>414</v>
      </c>
      <c r="O76" s="206" t="s">
        <v>300</v>
      </c>
      <c r="P76" s="207" t="s">
        <v>415</v>
      </c>
      <c r="Q76" s="206" t="s">
        <v>416</v>
      </c>
      <c r="R76" s="206" t="s">
        <v>416</v>
      </c>
      <c r="S76" s="206" t="s">
        <v>154</v>
      </c>
      <c r="T76" s="206" t="s">
        <v>155</v>
      </c>
      <c r="U76" s="107" t="s">
        <v>417</v>
      </c>
      <c r="V76" s="107">
        <v>4210</v>
      </c>
      <c r="W76" s="107">
        <v>1455</v>
      </c>
      <c r="X76" s="107">
        <v>99</v>
      </c>
      <c r="Y76" s="107">
        <v>2024</v>
      </c>
      <c r="Z76" s="107">
        <v>859</v>
      </c>
      <c r="AA76" s="107">
        <v>0</v>
      </c>
      <c r="AB76" s="206" t="s">
        <v>128</v>
      </c>
      <c r="AC76" s="206" t="s">
        <v>301</v>
      </c>
      <c r="AD76" s="107">
        <f t="shared" si="5"/>
        <v>1</v>
      </c>
    </row>
    <row r="77" spans="1:30" x14ac:dyDescent="0.2">
      <c r="A77" s="206">
        <v>2024</v>
      </c>
      <c r="B77" s="206">
        <v>2491</v>
      </c>
      <c r="C77" s="206" t="s">
        <v>116</v>
      </c>
      <c r="D77" s="207" t="s">
        <v>418</v>
      </c>
      <c r="E77" s="207" t="s">
        <v>300</v>
      </c>
      <c r="F77" s="207" t="s">
        <v>419</v>
      </c>
      <c r="G77" s="208">
        <v>3522.06</v>
      </c>
      <c r="H77" s="208">
        <v>464.27</v>
      </c>
      <c r="I77" s="206" t="s">
        <v>160</v>
      </c>
      <c r="J77" s="208">
        <f t="shared" si="4"/>
        <v>3522.06</v>
      </c>
      <c r="K77" s="206" t="s">
        <v>420</v>
      </c>
      <c r="L77" s="206" t="s">
        <v>421</v>
      </c>
      <c r="M77" s="206" t="s">
        <v>121</v>
      </c>
      <c r="N77" s="206" t="s">
        <v>422</v>
      </c>
      <c r="O77" s="206" t="s">
        <v>174</v>
      </c>
      <c r="P77" s="207" t="s">
        <v>423</v>
      </c>
      <c r="Q77" s="206" t="s">
        <v>424</v>
      </c>
      <c r="R77" s="206" t="s">
        <v>424</v>
      </c>
      <c r="S77" s="206" t="s">
        <v>154</v>
      </c>
      <c r="T77" s="206" t="s">
        <v>155</v>
      </c>
      <c r="U77" s="107" t="s">
        <v>295</v>
      </c>
      <c r="V77" s="107">
        <v>470</v>
      </c>
      <c r="W77" s="107">
        <v>550</v>
      </c>
      <c r="X77" s="107">
        <v>10</v>
      </c>
      <c r="Y77" s="107">
        <v>2024</v>
      </c>
      <c r="Z77" s="107">
        <v>400</v>
      </c>
      <c r="AA77" s="107">
        <v>0</v>
      </c>
      <c r="AB77" s="206" t="s">
        <v>128</v>
      </c>
      <c r="AC77" s="206" t="s">
        <v>180</v>
      </c>
      <c r="AD77" s="107">
        <f t="shared" si="5"/>
        <v>1</v>
      </c>
    </row>
    <row r="78" spans="1:30" x14ac:dyDescent="0.2">
      <c r="A78" s="206">
        <v>2024</v>
      </c>
      <c r="B78" s="206">
        <v>2480</v>
      </c>
      <c r="C78" s="206" t="s">
        <v>147</v>
      </c>
      <c r="D78" s="207" t="s">
        <v>425</v>
      </c>
      <c r="E78" s="207" t="s">
        <v>426</v>
      </c>
      <c r="F78" s="207" t="s">
        <v>427</v>
      </c>
      <c r="G78" s="208">
        <v>8662</v>
      </c>
      <c r="H78" s="208">
        <v>1562</v>
      </c>
      <c r="I78" s="206" t="s">
        <v>118</v>
      </c>
      <c r="J78" s="208">
        <f t="shared" si="4"/>
        <v>7100</v>
      </c>
      <c r="K78" s="206" t="s">
        <v>428</v>
      </c>
      <c r="L78" s="206" t="s">
        <v>429</v>
      </c>
      <c r="M78" s="206" t="s">
        <v>121</v>
      </c>
      <c r="N78" s="206" t="s">
        <v>430</v>
      </c>
      <c r="O78" s="206" t="s">
        <v>426</v>
      </c>
      <c r="P78" s="207" t="s">
        <v>431</v>
      </c>
      <c r="Q78" s="206" t="s">
        <v>432</v>
      </c>
      <c r="R78" s="206" t="s">
        <v>432</v>
      </c>
      <c r="S78" s="206" t="s">
        <v>154</v>
      </c>
      <c r="T78" s="206" t="s">
        <v>155</v>
      </c>
      <c r="U78" s="107" t="s">
        <v>433</v>
      </c>
      <c r="V78" s="107">
        <v>7830</v>
      </c>
      <c r="W78" s="107">
        <v>3405</v>
      </c>
      <c r="X78" s="107">
        <v>99</v>
      </c>
      <c r="Y78" s="107">
        <v>2024</v>
      </c>
      <c r="Z78" s="107">
        <v>1251</v>
      </c>
      <c r="AA78" s="107">
        <v>0</v>
      </c>
      <c r="AB78" s="206" t="s">
        <v>128</v>
      </c>
      <c r="AC78" s="206" t="s">
        <v>434</v>
      </c>
      <c r="AD78" s="107">
        <f t="shared" si="5"/>
        <v>1</v>
      </c>
    </row>
    <row r="79" spans="1:30" x14ac:dyDescent="0.2">
      <c r="C79" s="107"/>
      <c r="D79" s="107"/>
      <c r="E79" s="107"/>
      <c r="F79" s="107"/>
      <c r="G79" s="107"/>
      <c r="H79" s="107"/>
      <c r="I79" s="107"/>
      <c r="J79" s="107"/>
      <c r="O79" s="107"/>
      <c r="P79" s="107"/>
      <c r="Q79" s="107"/>
      <c r="R79" s="107"/>
      <c r="T79" s="107"/>
      <c r="AC79" s="107"/>
    </row>
    <row r="80" spans="1:30" x14ac:dyDescent="0.2">
      <c r="C80" s="107"/>
      <c r="D80" s="107"/>
      <c r="E80" s="107"/>
      <c r="F80" s="210" t="s">
        <v>435</v>
      </c>
      <c r="G80" s="209">
        <f>SUM(G11:G78)</f>
        <v>204756.43000000005</v>
      </c>
      <c r="H80" s="107"/>
      <c r="I80" s="107"/>
      <c r="J80" s="107"/>
      <c r="O80" s="107"/>
      <c r="P80" s="107"/>
      <c r="Q80" s="107"/>
      <c r="R80" s="107"/>
      <c r="T80" s="107"/>
      <c r="AC80" s="107"/>
      <c r="AD80" s="212">
        <f>SUM(AC11:AD78)</f>
        <v>29</v>
      </c>
    </row>
    <row r="81" spans="3:29" x14ac:dyDescent="0.2">
      <c r="C81" s="107"/>
      <c r="D81" s="107"/>
      <c r="E81" s="107"/>
      <c r="F81" s="107"/>
      <c r="G81" s="107"/>
      <c r="H81" s="107"/>
      <c r="I81" s="107"/>
      <c r="J81" s="107"/>
      <c r="O81" s="107"/>
      <c r="P81" s="107"/>
      <c r="Q81" s="107"/>
      <c r="R81" s="107"/>
      <c r="T81" s="107"/>
      <c r="AC81" s="107"/>
    </row>
    <row r="82" spans="3:29" x14ac:dyDescent="0.2">
      <c r="C82" s="107"/>
      <c r="D82" s="107"/>
      <c r="E82" s="107"/>
      <c r="F82" s="107"/>
      <c r="G82" s="107"/>
      <c r="H82" s="107"/>
      <c r="I82" s="107"/>
      <c r="J82" s="107"/>
      <c r="O82" s="107"/>
      <c r="P82" s="107"/>
      <c r="Q82" s="107"/>
      <c r="R82" s="107"/>
      <c r="T82" s="107"/>
      <c r="AC82" s="107"/>
    </row>
    <row r="83" spans="3:29" x14ac:dyDescent="0.2">
      <c r="C83" s="107"/>
      <c r="D83" s="107"/>
      <c r="E83" s="107"/>
      <c r="F83" s="107"/>
      <c r="G83" s="107"/>
      <c r="H83" s="107"/>
      <c r="I83" s="107"/>
      <c r="J83" s="107"/>
      <c r="O83" s="107"/>
      <c r="P83" s="107"/>
      <c r="Q83" s="107"/>
      <c r="R83" s="107"/>
      <c r="T83" s="107"/>
      <c r="AC83" s="107"/>
    </row>
    <row r="84" spans="3:29" x14ac:dyDescent="0.2">
      <c r="C84" s="107"/>
      <c r="D84" s="107"/>
      <c r="E84" s="107"/>
      <c r="F84" s="107"/>
      <c r="G84" s="107"/>
      <c r="H84" s="107"/>
      <c r="I84" s="107"/>
      <c r="J84" s="107"/>
      <c r="O84" s="107"/>
      <c r="P84" s="107"/>
      <c r="Q84" s="107"/>
      <c r="R84" s="107"/>
      <c r="T84" s="107"/>
      <c r="AC84" s="107"/>
    </row>
    <row r="85" spans="3:29" x14ac:dyDescent="0.2">
      <c r="C85" s="107"/>
      <c r="D85" s="107"/>
      <c r="E85" s="107"/>
      <c r="F85" s="107"/>
      <c r="G85" s="107"/>
      <c r="H85" s="107"/>
      <c r="I85" s="107"/>
      <c r="J85" s="107"/>
      <c r="O85" s="107"/>
      <c r="P85" s="107"/>
      <c r="Q85" s="107"/>
      <c r="R85" s="107"/>
      <c r="T85" s="107"/>
      <c r="AC85" s="107"/>
    </row>
    <row r="86" spans="3:29" x14ac:dyDescent="0.2">
      <c r="C86" s="107"/>
      <c r="D86" s="107"/>
      <c r="E86" s="107"/>
      <c r="F86" s="107"/>
      <c r="G86" s="107"/>
      <c r="H86" s="107"/>
      <c r="I86" s="107"/>
      <c r="J86" s="107"/>
      <c r="O86" s="107"/>
      <c r="P86" s="107"/>
      <c r="Q86" s="107"/>
      <c r="R86" s="107"/>
      <c r="T86" s="107"/>
      <c r="AC86" s="107"/>
    </row>
    <row r="87" spans="3:29" x14ac:dyDescent="0.2">
      <c r="C87" s="107"/>
      <c r="D87" s="107"/>
      <c r="E87" s="107"/>
      <c r="F87" s="107"/>
      <c r="G87" s="107"/>
      <c r="H87" s="107"/>
      <c r="I87" s="107"/>
      <c r="J87" s="107"/>
      <c r="O87" s="107"/>
      <c r="P87" s="107"/>
      <c r="Q87" s="107"/>
      <c r="R87" s="107"/>
      <c r="T87" s="107"/>
      <c r="AC87" s="107"/>
    </row>
  </sheetData>
  <mergeCells count="11">
    <mergeCell ref="P8:R8"/>
    <mergeCell ref="S8:T8"/>
    <mergeCell ref="U8:X8"/>
    <mergeCell ref="Y8:AA8"/>
    <mergeCell ref="A5:F5"/>
    <mergeCell ref="A6:F6"/>
    <mergeCell ref="A1:AC1"/>
    <mergeCell ref="A3:AC3"/>
    <mergeCell ref="A8:C8"/>
    <mergeCell ref="D8:L8"/>
    <mergeCell ref="M8:O8"/>
  </mergeCells>
  <dataValidations count="1">
    <dataValidation type="list" allowBlank="1" showInputMessage="1" showErrorMessage="1" errorTitle="SCISSIONE PAGAMENTI" error="Selezionare 'NO' se il documento non è soggeto alla Scissione Pagamenti" sqref="I12:I81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opLeftCell="C1" zoomScaleNormal="100" workbookViewId="0">
      <selection sqref="A1:P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6384" width="9.140625" style="107"/>
  </cols>
  <sheetData>
    <row r="1" spans="1:17" s="90" customFormat="1" ht="23.1" customHeight="1" x14ac:dyDescent="0.2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151"/>
    </row>
    <row r="2" spans="1:17" s="97" customFormat="1" ht="15" customHeight="1" x14ac:dyDescent="0.2"/>
    <row r="3" spans="1:17" s="90" customFormat="1" ht="23.1" customHeight="1" x14ac:dyDescent="0.2">
      <c r="A3" s="294" t="s">
        <v>112</v>
      </c>
      <c r="B3" s="294"/>
      <c r="C3" s="294"/>
      <c r="D3" s="294"/>
      <c r="E3" s="294"/>
      <c r="F3" s="294"/>
      <c r="G3" s="294"/>
      <c r="H3" s="294"/>
      <c r="I3" s="294"/>
      <c r="J3" s="295"/>
      <c r="K3" s="295"/>
      <c r="L3" s="295"/>
      <c r="M3" s="295"/>
      <c r="N3" s="295"/>
      <c r="O3" s="295"/>
      <c r="P3" s="295"/>
      <c r="Q3" s="150"/>
    </row>
    <row r="4" spans="1:17" s="90" customFormat="1" x14ac:dyDescent="0.2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3"/>
      <c r="Q4" s="150"/>
    </row>
    <row r="5" spans="1:17" s="90" customFormat="1" ht="23.1" customHeight="1" x14ac:dyDescent="0.2">
      <c r="A5" s="299" t="s">
        <v>111</v>
      </c>
      <c r="B5" s="299"/>
      <c r="C5" s="299"/>
      <c r="D5" s="299"/>
      <c r="E5" s="299"/>
      <c r="F5" s="299"/>
      <c r="G5" s="299"/>
      <c r="H5" s="299"/>
      <c r="I5" s="300"/>
      <c r="J5" s="205" t="s">
        <v>110</v>
      </c>
      <c r="K5" s="149"/>
      <c r="L5" s="149"/>
      <c r="M5" s="149"/>
      <c r="N5" s="149"/>
      <c r="O5" s="149"/>
      <c r="P5" s="204"/>
      <c r="Q5" s="150"/>
    </row>
    <row r="6" spans="1:17" s="90" customFormat="1" ht="23.1" customHeight="1" x14ac:dyDescent="0.2">
      <c r="C6" s="289" t="s">
        <v>97</v>
      </c>
      <c r="D6" s="290"/>
      <c r="E6" s="290"/>
      <c r="F6" s="290"/>
      <c r="G6" s="291"/>
      <c r="H6" s="198">
        <v>0</v>
      </c>
      <c r="I6" s="202"/>
      <c r="J6" s="287" t="s">
        <v>97</v>
      </c>
      <c r="K6" s="287"/>
      <c r="L6" s="287"/>
      <c r="M6" s="287"/>
      <c r="N6" s="288"/>
      <c r="O6" s="203">
        <v>0</v>
      </c>
      <c r="P6" s="202"/>
    </row>
    <row r="7" spans="1:17" s="90" customFormat="1" ht="23.1" customHeight="1" x14ac:dyDescent="0.2">
      <c r="C7" s="289" t="s">
        <v>95</v>
      </c>
      <c r="D7" s="290"/>
      <c r="E7" s="290"/>
      <c r="F7" s="290"/>
      <c r="G7" s="199"/>
      <c r="H7" s="198">
        <v>0</v>
      </c>
      <c r="I7" s="200"/>
      <c r="J7" s="285" t="s">
        <v>95</v>
      </c>
      <c r="K7" s="285"/>
      <c r="L7" s="285"/>
      <c r="M7" s="285"/>
      <c r="N7" s="286"/>
      <c r="O7" s="201">
        <v>0</v>
      </c>
      <c r="P7" s="200"/>
    </row>
    <row r="8" spans="1:17" s="90" customFormat="1" ht="23.1" customHeight="1" x14ac:dyDescent="0.2">
      <c r="C8" s="289" t="s">
        <v>94</v>
      </c>
      <c r="D8" s="290"/>
      <c r="E8" s="290"/>
      <c r="F8" s="290"/>
      <c r="G8" s="199"/>
      <c r="H8" s="198">
        <f>H6-H7</f>
        <v>0</v>
      </c>
      <c r="I8" s="196"/>
      <c r="J8" s="301" t="s">
        <v>94</v>
      </c>
      <c r="K8" s="301"/>
      <c r="L8" s="301"/>
      <c r="M8" s="301"/>
      <c r="N8" s="302"/>
      <c r="O8" s="197">
        <v>0</v>
      </c>
      <c r="P8" s="196"/>
    </row>
    <row r="9" spans="1:17" s="90" customFormat="1" x14ac:dyDescent="0.2">
      <c r="C9" s="195"/>
      <c r="D9" s="195"/>
      <c r="E9" s="195"/>
      <c r="F9" s="195"/>
      <c r="G9" s="194"/>
      <c r="H9" s="193"/>
      <c r="I9" s="166"/>
      <c r="J9" s="169"/>
      <c r="K9" s="169"/>
      <c r="L9" s="169"/>
      <c r="M9" s="169"/>
      <c r="N9" s="169"/>
      <c r="O9" s="192"/>
      <c r="P9" s="191"/>
    </row>
    <row r="10" spans="1:17" s="90" customFormat="1" ht="16.5" customHeight="1" x14ac:dyDescent="0.2">
      <c r="A10" s="296" t="s">
        <v>109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8"/>
    </row>
    <row r="11" spans="1:17" s="90" customFormat="1" ht="23.1" customHeight="1" x14ac:dyDescent="0.2">
      <c r="A11" s="226" t="s">
        <v>14</v>
      </c>
      <c r="B11" s="241"/>
      <c r="C11" s="226" t="s">
        <v>15</v>
      </c>
      <c r="D11" s="240"/>
      <c r="E11" s="240"/>
      <c r="F11" s="240"/>
      <c r="G11" s="240"/>
      <c r="H11" s="240"/>
      <c r="I11" s="241"/>
      <c r="J11" s="226" t="s">
        <v>1</v>
      </c>
      <c r="K11" s="241"/>
      <c r="L11" s="148"/>
      <c r="M11" s="226" t="s">
        <v>64</v>
      </c>
      <c r="N11" s="240"/>
      <c r="O11" s="240"/>
      <c r="P11" s="241"/>
    </row>
    <row r="12" spans="1:17" ht="36" customHeight="1" x14ac:dyDescent="0.2">
      <c r="A12" s="104" t="s">
        <v>21</v>
      </c>
      <c r="B12" s="190" t="s">
        <v>108</v>
      </c>
      <c r="C12" s="104" t="s">
        <v>24</v>
      </c>
      <c r="D12" s="105" t="s">
        <v>25</v>
      </c>
      <c r="E12" s="189" t="s">
        <v>107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106</v>
      </c>
      <c r="M12" s="129" t="s">
        <v>66</v>
      </c>
      <c r="N12" s="129" t="s">
        <v>105</v>
      </c>
      <c r="O12" s="129" t="s">
        <v>104</v>
      </c>
      <c r="P12" s="129" t="s">
        <v>65</v>
      </c>
    </row>
    <row r="13" spans="1:17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 x14ac:dyDescent="0.2">
      <c r="C14" s="107"/>
      <c r="D14" s="107"/>
      <c r="E14" s="107"/>
      <c r="F14" s="107"/>
      <c r="G14" s="107"/>
      <c r="H14" s="107"/>
      <c r="I14" s="107"/>
      <c r="J14" s="107"/>
      <c r="K14" s="188"/>
    </row>
    <row r="15" spans="1:17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 x14ac:dyDescent="0.2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 x14ac:dyDescent="0.2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 x14ac:dyDescent="0.2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 x14ac:dyDescent="0.2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15"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  <mergeCell ref="A4:P4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Paolo Lacognata</cp:lastModifiedBy>
  <cp:lastPrinted>2015-01-23T09:39:52Z</cp:lastPrinted>
  <dcterms:created xsi:type="dcterms:W3CDTF">1996-11-05T10:16:36Z</dcterms:created>
  <dcterms:modified xsi:type="dcterms:W3CDTF">2025-01-15T14:35:20Z</dcterms:modified>
</cp:coreProperties>
</file>